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 tabRatio="747" activeTab="1"/>
  </bookViews>
  <sheets>
    <sheet name="SUMMARY" sheetId="18" r:id="rId1"/>
    <sheet name="ELECRICAL" sheetId="17" r:id="rId2"/>
  </sheets>
  <definedNames>
    <definedName name="_xlnm._FilterDatabase" localSheetId="1" hidden="1">ELECRICAL!$A$1:$L$196</definedName>
    <definedName name="Anchor_Bolt_Labor">#REF!</definedName>
    <definedName name="Bentonite_WS">#REF!</definedName>
    <definedName name="BS_TD">#REF!</definedName>
    <definedName name="Column_Footing_CY">#REF!</definedName>
    <definedName name="Company">#REF!</definedName>
    <definedName name="Concrete_CY_Labor">#REF!</definedName>
    <definedName name="Concrete_Paving_Labor">#REF!</definedName>
    <definedName name="Cost_per_Ton">#REF!</definedName>
    <definedName name="Curb_LF">#REF!</definedName>
    <definedName name="Date">#REF!</definedName>
    <definedName name="Footing_Keyway">#REF!</definedName>
    <definedName name="Form_TD">#REF!</definedName>
    <definedName name="Handicap_Labor">#REF!</definedName>
    <definedName name="Labor_Markup">#REF!</definedName>
    <definedName name="Lean_Concrete">#REF!</definedName>
    <definedName name="LW_3000">#REF!</definedName>
    <definedName name="LW_4000">#REF!</definedName>
    <definedName name="Material_Markup">#REF!</definedName>
    <definedName name="Name">#REF!</definedName>
    <definedName name="NW_3000">#REF!</definedName>
    <definedName name="NW_3500">#REF!</definedName>
    <definedName name="NW_4000">#REF!</definedName>
    <definedName name="NW_4500">#REF!</definedName>
    <definedName name="NW_5000">#REF!</definedName>
    <definedName name="Paver_Base_Labor">#REF!</definedName>
    <definedName name="_xlnm.Print_Area" localSheetId="1">ELECRICAL!$A$1:$L$156</definedName>
    <definedName name="_xlnm.Print_Area" localSheetId="0">SUMMARY!$A$1:$F$24</definedName>
    <definedName name="_xlnm.Print_Titles" localSheetId="1">ELECRICAL!$1:$7</definedName>
    <definedName name="PT_Wire">#REF!</definedName>
    <definedName name="PT_Wire_Labor">#REF!</definedName>
    <definedName name="Pumps">#REF!</definedName>
    <definedName name="PVC_Bulb_WS">#REF!</definedName>
    <definedName name="Ramp_Labor">#REF!</definedName>
    <definedName name="Rebar_Cost">#REF!</definedName>
    <definedName name="Rebar_Labor">#REF!</definedName>
    <definedName name="Rebar_per_ton">#REF!</definedName>
    <definedName name="Rebar_Tons">#REF!</definedName>
    <definedName name="Sidewalk_Labor">#REF!</definedName>
    <definedName name="SOD_SF">#REF!</definedName>
    <definedName name="SOG_SF">#REF!</definedName>
    <definedName name="Tax">#REF!</definedName>
    <definedName name="TD_LF">#REF!</definedName>
    <definedName name="TD_Wall">#REF!</definedName>
    <definedName name="Tons_per_CY">#REF!</definedName>
    <definedName name="Trench_Footing_CY">#REF!</definedName>
    <definedName name="Trench_Footing_LF">#REF!</definedName>
    <definedName name="TS_LF">#REF!</definedName>
    <definedName name="Wall_Forming_CSF">#REF!</definedName>
    <definedName name="Wall_Form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8" l="1"/>
  <c r="C3" i="18"/>
  <c r="A13" i="17" l="1"/>
  <c r="A14" i="17" s="1"/>
  <c r="A27" i="17"/>
  <c r="A28" i="17"/>
  <c r="A77" i="17"/>
  <c r="A78" i="17"/>
  <c r="A88" i="17"/>
  <c r="A89" i="17"/>
  <c r="A98" i="17"/>
  <c r="A99" i="17"/>
  <c r="A100" i="17"/>
  <c r="A106" i="17"/>
  <c r="A107" i="17"/>
  <c r="A109" i="17"/>
  <c r="A110" i="17"/>
  <c r="A111" i="17"/>
  <c r="A112" i="17"/>
  <c r="A113" i="17"/>
  <c r="A115" i="17"/>
  <c r="A116" i="17"/>
  <c r="A118" i="17"/>
  <c r="A119" i="17"/>
  <c r="A120" i="17"/>
  <c r="A121" i="17"/>
  <c r="A122" i="17"/>
  <c r="A131" i="17"/>
  <c r="A132" i="17"/>
  <c r="A134" i="17"/>
  <c r="A135" i="17"/>
  <c r="A15" i="17" l="1"/>
  <c r="A136" i="17"/>
  <c r="E9" i="18"/>
  <c r="A16" i="17" l="1"/>
  <c r="J92" i="17"/>
  <c r="A17" i="17" l="1"/>
  <c r="H80" i="17"/>
  <c r="K80" i="17" s="1"/>
  <c r="H79" i="17"/>
  <c r="K79" i="17" s="1"/>
  <c r="H82" i="17"/>
  <c r="K82" i="17" s="1"/>
  <c r="H81" i="17"/>
  <c r="K81" i="17" s="1"/>
  <c r="H84" i="17"/>
  <c r="K84" i="17" s="1"/>
  <c r="H83" i="17"/>
  <c r="K83" i="17" s="1"/>
  <c r="H86" i="17"/>
  <c r="K86" i="17" s="1"/>
  <c r="H85" i="17"/>
  <c r="K85" i="17" s="1"/>
  <c r="H87" i="17"/>
  <c r="K87" i="17" s="1"/>
  <c r="A137" i="17"/>
  <c r="A141" i="17"/>
  <c r="A142" i="17"/>
  <c r="A143" i="17"/>
  <c r="A148" i="17"/>
  <c r="A19" i="17" l="1"/>
  <c r="A18" i="17"/>
  <c r="A20" i="17"/>
  <c r="A21" i="17"/>
  <c r="F91" i="17"/>
  <c r="H91" i="17" s="1"/>
  <c r="K91" i="17" s="1"/>
  <c r="F104" i="17"/>
  <c r="H104" i="17" s="1"/>
  <c r="K104" i="17" s="1"/>
  <c r="F103" i="17"/>
  <c r="F101" i="17"/>
  <c r="H101" i="17" s="1"/>
  <c r="K101" i="17" s="1"/>
  <c r="H145" i="17"/>
  <c r="K145" i="17" s="1"/>
  <c r="H144" i="17"/>
  <c r="K144" i="17" s="1"/>
  <c r="H55" i="17"/>
  <c r="K55" i="17" s="1"/>
  <c r="H49" i="17"/>
  <c r="K49" i="17" s="1"/>
  <c r="H48" i="17"/>
  <c r="K48" i="17" s="1"/>
  <c r="H47" i="17"/>
  <c r="K47" i="17" s="1"/>
  <c r="H46" i="17"/>
  <c r="K46" i="17" s="1"/>
  <c r="H45" i="17"/>
  <c r="K45" i="17" s="1"/>
  <c r="H44" i="17"/>
  <c r="K44" i="17" s="1"/>
  <c r="H43" i="17"/>
  <c r="K43" i="17" s="1"/>
  <c r="H42" i="17"/>
  <c r="K42" i="17" s="1"/>
  <c r="H41" i="17"/>
  <c r="K41" i="17" s="1"/>
  <c r="H40" i="17"/>
  <c r="K40" i="17" s="1"/>
  <c r="H39" i="17"/>
  <c r="K39" i="17" s="1"/>
  <c r="H38" i="17"/>
  <c r="K38" i="17" s="1"/>
  <c r="H37" i="17"/>
  <c r="K37" i="17" s="1"/>
  <c r="H36" i="17"/>
  <c r="K36" i="17" s="1"/>
  <c r="H35" i="17"/>
  <c r="K35" i="17" s="1"/>
  <c r="H34" i="17"/>
  <c r="K34" i="17" s="1"/>
  <c r="H33" i="17"/>
  <c r="K33" i="17" s="1"/>
  <c r="H32" i="17"/>
  <c r="K32" i="17" s="1"/>
  <c r="H31" i="17"/>
  <c r="K31" i="17" s="1"/>
  <c r="H30" i="17"/>
  <c r="K30" i="17" s="1"/>
  <c r="H29" i="17"/>
  <c r="K29" i="17" s="1"/>
  <c r="H71" i="17"/>
  <c r="K71" i="17" s="1"/>
  <c r="H70" i="17"/>
  <c r="K70" i="17" s="1"/>
  <c r="H69" i="17"/>
  <c r="K69" i="17" s="1"/>
  <c r="H68" i="17"/>
  <c r="K68" i="17" s="1"/>
  <c r="H67" i="17"/>
  <c r="K67" i="17" s="1"/>
  <c r="H66" i="17"/>
  <c r="K66" i="17" s="1"/>
  <c r="H65" i="17"/>
  <c r="K65" i="17" s="1"/>
  <c r="H64" i="17"/>
  <c r="K64" i="17" s="1"/>
  <c r="H63" i="17"/>
  <c r="K63" i="17" s="1"/>
  <c r="H62" i="17"/>
  <c r="K62" i="17" s="1"/>
  <c r="H61" i="17"/>
  <c r="K61" i="17" s="1"/>
  <c r="H60" i="17"/>
  <c r="K60" i="17" s="1"/>
  <c r="H59" i="17"/>
  <c r="K59" i="17" s="1"/>
  <c r="H58" i="17"/>
  <c r="K58" i="17" s="1"/>
  <c r="H57" i="17"/>
  <c r="K57" i="17" s="1"/>
  <c r="H56" i="17"/>
  <c r="K56" i="17" s="1"/>
  <c r="H54" i="17"/>
  <c r="K54" i="17" s="1"/>
  <c r="H53" i="17"/>
  <c r="K53" i="17" s="1"/>
  <c r="H52" i="17"/>
  <c r="K52" i="17" s="1"/>
  <c r="H51" i="17"/>
  <c r="K51" i="17" s="1"/>
  <c r="H50" i="17"/>
  <c r="K50" i="17" s="1"/>
  <c r="H17" i="17"/>
  <c r="K17" i="17" s="1"/>
  <c r="H16" i="17"/>
  <c r="K16" i="17" s="1"/>
  <c r="H15" i="17"/>
  <c r="K15" i="17" s="1"/>
  <c r="H14" i="17"/>
  <c r="K14" i="17" s="1"/>
  <c r="H13" i="17"/>
  <c r="K13" i="17" s="1"/>
  <c r="H22" i="17"/>
  <c r="K22" i="17" s="1"/>
  <c r="H21" i="17"/>
  <c r="K21" i="17" s="1"/>
  <c r="H20" i="17"/>
  <c r="K20" i="17" s="1"/>
  <c r="H19" i="17"/>
  <c r="K19" i="17" s="1"/>
  <c r="H18" i="17"/>
  <c r="K18" i="17" s="1"/>
  <c r="H11" i="17"/>
  <c r="K11" i="17" s="1"/>
  <c r="H26" i="17"/>
  <c r="K26" i="17" s="1"/>
  <c r="H25" i="17"/>
  <c r="K25" i="17" s="1"/>
  <c r="H24" i="17"/>
  <c r="K24" i="17" s="1"/>
  <c r="H23" i="17"/>
  <c r="K23" i="17" s="1"/>
  <c r="H97" i="17"/>
  <c r="K97" i="17" s="1"/>
  <c r="H92" i="17"/>
  <c r="F90" i="17"/>
  <c r="H96" i="17"/>
  <c r="K96" i="17" s="1"/>
  <c r="H108" i="17"/>
  <c r="K108" i="17" s="1"/>
  <c r="H76" i="17"/>
  <c r="K76" i="17" s="1"/>
  <c r="H75" i="17"/>
  <c r="K75" i="17" s="1"/>
  <c r="H74" i="17"/>
  <c r="K74" i="17" s="1"/>
  <c r="H73" i="17"/>
  <c r="K73" i="17" s="1"/>
  <c r="H72" i="17"/>
  <c r="K72" i="17" s="1"/>
  <c r="H12" i="17"/>
  <c r="K12" i="17" s="1"/>
  <c r="A10" i="17"/>
  <c r="H94" i="17"/>
  <c r="K94" i="17" s="1"/>
  <c r="H95" i="17"/>
  <c r="K95" i="17" s="1"/>
  <c r="H93" i="17"/>
  <c r="K93" i="17" s="1"/>
  <c r="A9" i="17"/>
  <c r="H117" i="17"/>
  <c r="K117" i="17" s="1"/>
  <c r="H114" i="17"/>
  <c r="K114" i="17" s="1"/>
  <c r="A149" i="17"/>
  <c r="A150" i="17"/>
  <c r="A8" i="17"/>
  <c r="H133" i="17"/>
  <c r="K133" i="17" s="1"/>
  <c r="H130" i="17"/>
  <c r="K130" i="17" s="1"/>
  <c r="H129" i="17"/>
  <c r="K129" i="17" s="1"/>
  <c r="H128" i="17"/>
  <c r="K128" i="17" s="1"/>
  <c r="H127" i="17"/>
  <c r="K127" i="17" s="1"/>
  <c r="H126" i="17"/>
  <c r="K126" i="17" s="1"/>
  <c r="H125" i="17"/>
  <c r="K125" i="17" s="1"/>
  <c r="H124" i="17"/>
  <c r="K124" i="17" s="1"/>
  <c r="H123" i="17"/>
  <c r="K123" i="17" s="1"/>
  <c r="A23" i="17" l="1"/>
  <c r="A22" i="17"/>
  <c r="A11" i="17"/>
  <c r="K92" i="17"/>
  <c r="F102" i="17"/>
  <c r="H102" i="17" s="1"/>
  <c r="K102" i="17" s="1"/>
  <c r="F105" i="17"/>
  <c r="H105" i="17" s="1"/>
  <c r="K105" i="17" s="1"/>
  <c r="H90" i="17"/>
  <c r="K90" i="17" s="1"/>
  <c r="L110" i="17" s="1"/>
  <c r="E12" i="18" s="1"/>
  <c r="A24" i="17" l="1"/>
  <c r="K138" i="17"/>
  <c r="K139" i="17" s="1"/>
  <c r="L119" i="17"/>
  <c r="E13" i="18" s="1"/>
  <c r="L135" i="17"/>
  <c r="E14" i="18" s="1"/>
  <c r="E17" i="18" l="1"/>
  <c r="E18" i="18" s="1"/>
  <c r="E19" i="18" s="1"/>
  <c r="A25" i="17"/>
  <c r="A26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9" i="17" s="1"/>
  <c r="A80" i="17" s="1"/>
  <c r="A81" i="17" s="1"/>
  <c r="A82" i="17" s="1"/>
  <c r="A83" i="17" s="1"/>
  <c r="A84" i="17" s="1"/>
  <c r="A85" i="17" s="1"/>
  <c r="A86" i="17" s="1"/>
  <c r="A87" i="17" s="1"/>
  <c r="A90" i="17" s="1"/>
  <c r="A91" i="17" s="1"/>
  <c r="A92" i="17" s="1"/>
  <c r="A93" i="17" s="1"/>
  <c r="A94" i="17" s="1"/>
  <c r="A95" i="17" s="1"/>
  <c r="A96" i="17" s="1"/>
  <c r="A97" i="17" s="1"/>
  <c r="A101" i="17" s="1"/>
  <c r="A102" i="17" s="1"/>
  <c r="A103" i="17" s="1"/>
  <c r="A104" i="17" s="1"/>
  <c r="A105" i="17" s="1"/>
  <c r="A108" i="17" s="1"/>
  <c r="A114" i="17" s="1"/>
  <c r="A117" i="17" s="1"/>
  <c r="A123" i="17" s="1"/>
  <c r="A124" i="17" s="1"/>
  <c r="A125" i="17" s="1"/>
  <c r="A126" i="17" s="1"/>
  <c r="A127" i="17" s="1"/>
  <c r="A128" i="17" s="1"/>
  <c r="A129" i="17" s="1"/>
  <c r="A130" i="17" s="1"/>
  <c r="A133" i="17" s="1"/>
  <c r="K140" i="17"/>
  <c r="L138" i="17"/>
  <c r="H147" i="17"/>
  <c r="K147" i="17" s="1"/>
  <c r="H146" i="17"/>
  <c r="K146" i="17" s="1"/>
  <c r="K151" i="17" l="1"/>
  <c r="K152" i="17" s="1"/>
  <c r="K153" i="17" s="1"/>
  <c r="L139" i="17"/>
  <c r="L140" i="17" s="1"/>
  <c r="C5" i="17" l="1"/>
  <c r="L149" i="17"/>
  <c r="L151" i="17" s="1"/>
  <c r="L152" i="17" l="1"/>
  <c r="L153" i="17" s="1"/>
  <c r="C6" i="17" s="1"/>
  <c r="E22" i="18" s="1"/>
  <c r="A12" i="17"/>
  <c r="A144" i="17" l="1"/>
  <c r="A145" i="17" s="1"/>
  <c r="A146" i="17" s="1"/>
  <c r="A147" i="17" s="1"/>
</calcChain>
</file>

<file path=xl/sharedStrings.xml><?xml version="1.0" encoding="utf-8"?>
<sst xmlns="http://schemas.openxmlformats.org/spreadsheetml/2006/main" count="388" uniqueCount="164">
  <si>
    <t>UNIT</t>
  </si>
  <si>
    <t>DESCRIPTION</t>
  </si>
  <si>
    <t>WASTE</t>
  </si>
  <si>
    <t>QTY. W/ WASTE</t>
  </si>
  <si>
    <t>DWG. NO.</t>
  </si>
  <si>
    <t>DETAIL NO.</t>
  </si>
  <si>
    <t>CSI NO.</t>
  </si>
  <si>
    <t>TOTAL COST</t>
  </si>
  <si>
    <t>PROJECT</t>
  </si>
  <si>
    <t>ADDRESS</t>
  </si>
  <si>
    <t>Date of plans</t>
  </si>
  <si>
    <t>SR #</t>
  </si>
  <si>
    <t>LF</t>
  </si>
  <si>
    <t>EA</t>
  </si>
  <si>
    <t>LS</t>
  </si>
  <si>
    <t>OVERHEAD AND PROFIT</t>
  </si>
  <si>
    <t>SUB TOTAL</t>
  </si>
  <si>
    <t>Date of Submission</t>
  </si>
  <si>
    <t>FIXTURES</t>
  </si>
  <si>
    <t>26 00 00</t>
  </si>
  <si>
    <t>ELECTRICAL</t>
  </si>
  <si>
    <t>SUB - TOTAL</t>
  </si>
  <si>
    <t>EXCLUSIONS:</t>
  </si>
  <si>
    <t>Anything not mentioned above</t>
  </si>
  <si>
    <t>Electrical Sub Total</t>
  </si>
  <si>
    <t>LIGHTING FIXTURES</t>
  </si>
  <si>
    <t>POWER FIXTURES</t>
  </si>
  <si>
    <t>ALLOWANCE</t>
  </si>
  <si>
    <t>Allowance for Electrical Wiring, Feeders, Grounding and Misc. Electrical Requirements.</t>
  </si>
  <si>
    <t>Circuit Breaker 20A/1P</t>
  </si>
  <si>
    <t>Circuit Breaker 20A/3P</t>
  </si>
  <si>
    <t>Electrical Meter</t>
  </si>
  <si>
    <t>BASE BID</t>
  </si>
  <si>
    <t>ALTERNATE #1</t>
  </si>
  <si>
    <t>ELECTRICAL SITE</t>
  </si>
  <si>
    <t>ALTERNATE</t>
  </si>
  <si>
    <t>27 00 00</t>
  </si>
  <si>
    <t>TELECOMMUNICATION</t>
  </si>
  <si>
    <t>Allowance for Electrical Wiring, Feeders, Grounding and Misc. Telecommunication Requirements.</t>
  </si>
  <si>
    <t>28 00 00</t>
  </si>
  <si>
    <t>ELECTRONIC SAFETY AND SECURITY</t>
  </si>
  <si>
    <t>FIRE ALARM FIXTURES</t>
  </si>
  <si>
    <t>5" PVC Conduit with Pull Wire</t>
  </si>
  <si>
    <t>1" Conduit w/ 2#16 AWG from Ozone Unit in Equipment Room 167 to New Tank</t>
  </si>
  <si>
    <t>1" Conduit w/ pullwire from SOW panel to sand oil water separator</t>
  </si>
  <si>
    <t>4"x4" NEMA Splice Box in Last Reclaim Tank</t>
  </si>
  <si>
    <t>Underground Hand Hole</t>
  </si>
  <si>
    <r>
      <rPr>
        <b/>
        <sz val="12"/>
        <rFont val="Calibri"/>
        <family val="2"/>
        <scheme val="minor"/>
      </rPr>
      <t>L1: Exterior Building Mounted LED Fixure</t>
    </r>
    <r>
      <rPr>
        <sz val="12"/>
        <rFont val="Calibri"/>
        <family val="2"/>
        <scheme val="minor"/>
      </rPr>
      <t xml:space="preserve">
Mfr./Model: HUBBELL PVL3-180L-4K-277-035-BBU</t>
    </r>
  </si>
  <si>
    <t>Relay 20A/1P</t>
  </si>
  <si>
    <t>Single Pole Toggle Switch</t>
  </si>
  <si>
    <t>Wall Mounted Light Switch With Dual Tech Vacancy Sensor</t>
  </si>
  <si>
    <r>
      <rPr>
        <b/>
        <sz val="12"/>
        <rFont val="Calibri"/>
        <family val="2"/>
        <scheme val="minor"/>
      </rPr>
      <t>A: 2'x2' LED Recessed Lighting Fixture</t>
    </r>
    <r>
      <rPr>
        <sz val="12"/>
        <rFont val="Calibri"/>
        <family val="2"/>
        <scheme val="minor"/>
      </rPr>
      <t xml:space="preserve">
Mfr./Model: WILLIAMS PT-22-L26-840-RA-EM/12W-DIM-UNV</t>
    </r>
  </si>
  <si>
    <r>
      <rPr>
        <b/>
        <sz val="12"/>
        <rFont val="Calibri"/>
        <family val="2"/>
        <scheme val="minor"/>
      </rPr>
      <t>B: 2'x4' LED Recessed Lighting Fixture</t>
    </r>
    <r>
      <rPr>
        <sz val="12"/>
        <rFont val="Calibri"/>
        <family val="2"/>
        <scheme val="minor"/>
      </rPr>
      <t xml:space="preserve">
Mfr./Model: WILLIAMS PT-24-L38-840-RA-EM/12W-DIM-UNV</t>
    </r>
  </si>
  <si>
    <r>
      <rPr>
        <b/>
        <sz val="12"/>
        <rFont val="Calibri"/>
        <family val="2"/>
        <scheme val="minor"/>
      </rPr>
      <t>C: Pendant/Surface Mounted High-Bay LED Fixture</t>
    </r>
    <r>
      <rPr>
        <sz val="12"/>
        <rFont val="Calibri"/>
        <family val="2"/>
        <scheme val="minor"/>
      </rPr>
      <t xml:space="preserve">
Mfr./Model: WILLIAMS GP2-L150-840-W-CL-EM/12W-DIM-UNV</t>
    </r>
  </si>
  <si>
    <r>
      <rPr>
        <b/>
        <sz val="12"/>
        <rFont val="Calibri"/>
        <family val="2"/>
        <scheme val="minor"/>
      </rPr>
      <t>D: 8' Pendant/Surface Mounted LED Linear Fixture</t>
    </r>
    <r>
      <rPr>
        <sz val="12"/>
        <rFont val="Calibri"/>
        <family val="2"/>
        <scheme val="minor"/>
      </rPr>
      <t xml:space="preserve">
Mfr./Model: WILLIAMS 76R-4-L94-8-40-EM/10W-DRV-UNV</t>
    </r>
  </si>
  <si>
    <r>
      <rPr>
        <b/>
        <sz val="12"/>
        <rFont val="Calibri"/>
        <family val="2"/>
        <scheme val="minor"/>
      </rPr>
      <t>D: 4' Pendant/Surface Mounted LED Linear Fixture</t>
    </r>
    <r>
      <rPr>
        <sz val="12"/>
        <rFont val="Calibri"/>
        <family val="2"/>
        <scheme val="minor"/>
      </rPr>
      <t xml:space="preserve">
Mfr./Model: WILLIAMS 76R-4-L94-8-40-EM/10W-DRV-UNV</t>
    </r>
  </si>
  <si>
    <r>
      <rPr>
        <b/>
        <sz val="12"/>
        <rFont val="Calibri"/>
        <family val="2"/>
        <scheme val="minor"/>
      </rPr>
      <t>E: Exterior Building Mounted LED Fixture</t>
    </r>
    <r>
      <rPr>
        <sz val="12"/>
        <rFont val="Calibri"/>
        <family val="2"/>
        <scheme val="minor"/>
      </rPr>
      <t xml:space="preserve">
Mfr./Model: KIM WDS-D-24L-30-3K7-1-UNV-BLS-EM</t>
    </r>
  </si>
  <si>
    <r>
      <rPr>
        <b/>
        <sz val="12"/>
        <rFont val="Calibri"/>
        <family val="2"/>
        <scheme val="minor"/>
      </rPr>
      <t>LED Edgelit Exit Sign</t>
    </r>
    <r>
      <rPr>
        <sz val="12"/>
        <rFont val="Calibri"/>
        <family val="2"/>
        <scheme val="minor"/>
      </rPr>
      <t xml:space="preserve">
Mfr./Model: DUAL-LITE LES-MOUNT-FACE-R-ARROWS-FINISH-E-I-M</t>
    </r>
  </si>
  <si>
    <r>
      <rPr>
        <b/>
        <sz val="12"/>
        <rFont val="Calibri"/>
        <family val="2"/>
        <scheme val="minor"/>
      </rPr>
      <t>1-Button Digital Wall Switch</t>
    </r>
    <r>
      <rPr>
        <sz val="12"/>
        <rFont val="Calibri"/>
        <family val="2"/>
        <scheme val="minor"/>
      </rPr>
      <t xml:space="preserve">
Mfr./Model: Hubbell NXSW-OO</t>
    </r>
  </si>
  <si>
    <r>
      <rPr>
        <b/>
        <sz val="12"/>
        <rFont val="Calibri"/>
        <family val="2"/>
        <scheme val="minor"/>
      </rPr>
      <t>1-Relay on/off-dimming Room Controller</t>
    </r>
    <r>
      <rPr>
        <sz val="12"/>
        <rFont val="Calibri"/>
        <family val="2"/>
        <scheme val="minor"/>
      </rPr>
      <t xml:space="preserve">
Mfr./Model: Hubbell NXRCF2-1RD-UNV</t>
    </r>
  </si>
  <si>
    <r>
      <rPr>
        <b/>
        <sz val="12"/>
        <rFont val="Calibri"/>
        <family val="2"/>
        <scheme val="minor"/>
      </rPr>
      <t>4-Button Digital Dimmer Switch</t>
    </r>
    <r>
      <rPr>
        <sz val="12"/>
        <rFont val="Calibri"/>
        <family val="2"/>
        <scheme val="minor"/>
      </rPr>
      <t xml:space="preserve">
Mfr./Model: Hubbell NXSW-4</t>
    </r>
  </si>
  <si>
    <r>
      <rPr>
        <b/>
        <sz val="12"/>
        <rFont val="Calibri"/>
        <family val="2"/>
        <scheme val="minor"/>
      </rPr>
      <t>Ceiling Mounted Dual Technology Occupancy Sensor</t>
    </r>
    <r>
      <rPr>
        <sz val="12"/>
        <rFont val="Calibri"/>
        <family val="2"/>
        <scheme val="minor"/>
      </rPr>
      <t xml:space="preserve">
Mfr./Model: Hubbell NXOS-OMDT2</t>
    </r>
  </si>
  <si>
    <r>
      <rPr>
        <b/>
        <sz val="12"/>
        <rFont val="Calibri"/>
        <family val="2"/>
        <scheme val="minor"/>
      </rPr>
      <t>Ceiling Mounted Dual Technology Occupancy Sensor</t>
    </r>
    <r>
      <rPr>
        <sz val="12"/>
        <rFont val="Calibri"/>
        <family val="2"/>
        <scheme val="minor"/>
      </rPr>
      <t xml:space="preserve">
Mfr./Model: Hubbell WSPSM24V</t>
    </r>
  </si>
  <si>
    <r>
      <rPr>
        <b/>
        <sz val="12"/>
        <rFont val="Calibri"/>
        <family val="2"/>
        <scheme val="minor"/>
      </rPr>
      <t>Light Control Panel</t>
    </r>
    <r>
      <rPr>
        <sz val="12"/>
        <rFont val="Calibri"/>
        <family val="2"/>
        <scheme val="minor"/>
      </rPr>
      <t xml:space="preserve">
Mfr./Model: NXP2-EIT-32-32-(924)-UNV-S-U-S</t>
    </r>
  </si>
  <si>
    <t>E1.1 - E1.2</t>
  </si>
  <si>
    <t>E5.2</t>
  </si>
  <si>
    <t>E3.1 - E5.2</t>
  </si>
  <si>
    <t>100A/100A, 3P Disconnect Switch</t>
  </si>
  <si>
    <t>100AF/60AT, 3P Disconnect Switch</t>
  </si>
  <si>
    <t>120V, 1P, 20A Duplex Receptacle, Ceiling Mounted</t>
  </si>
  <si>
    <t>225AF/200AT, 3P Disconnect Switch</t>
  </si>
  <si>
    <t>240V, 2P, 30A Disconnect Switch</t>
  </si>
  <si>
    <t>250AF/250AT, 3P Disconnect Switch</t>
  </si>
  <si>
    <t>277/480V, 3P, 4W Transient Voltage Surge Suppressor, Joslyn Surgitron 1456-85-MN</t>
  </si>
  <si>
    <t>4' Surface Mounted Race Cover w/ (6) Duplex Receptacles</t>
  </si>
  <si>
    <t>400AF/250AT, 3P Disconnect Switch</t>
  </si>
  <si>
    <t>400AF/350AT, 3P Disconnect Switch</t>
  </si>
  <si>
    <t>400AF/400AT, 3P Disconnect Switch</t>
  </si>
  <si>
    <t>480V, 3P, 20AS/20AF Fused Disconnect Switch</t>
  </si>
  <si>
    <t>600AF/600AT Main Disconnect Switch</t>
  </si>
  <si>
    <t>800AF/800AT, 3P Disconnect Switch</t>
  </si>
  <si>
    <t>Ground Fault Receptacle</t>
  </si>
  <si>
    <t>Junction Box</t>
  </si>
  <si>
    <t>Non-Fused Disconnect Switch</t>
  </si>
  <si>
    <t>Single Pole Light Switch</t>
  </si>
  <si>
    <t>Special Receptacle</t>
  </si>
  <si>
    <t>Wall Mounted Junction Box</t>
  </si>
  <si>
    <t>DC: Door Controller</t>
  </si>
  <si>
    <t>Double Duplex Receptacle</t>
  </si>
  <si>
    <t>Circuit Breaker 100A/3P</t>
  </si>
  <si>
    <t>Circuit Breaker 15A/1P</t>
  </si>
  <si>
    <t>Circuit Breaker 15A/2P</t>
  </si>
  <si>
    <t>Circuit Breaker 15A/3P</t>
  </si>
  <si>
    <t>Circuit Breaker 200A/3P</t>
  </si>
  <si>
    <t>Circuit Breaker 20A/2P</t>
  </si>
  <si>
    <t>Circuit Breaker 250A/3P</t>
  </si>
  <si>
    <t>Circuit Breaker 25A/2P</t>
  </si>
  <si>
    <t>Circuit Breaker 30A/2P</t>
  </si>
  <si>
    <t>Circuit Breaker 30A/3P</t>
  </si>
  <si>
    <t>Circuit Breaker 400A/3P</t>
  </si>
  <si>
    <t>Circuit Breaker 40A/2P</t>
  </si>
  <si>
    <t>Circuit Breaker 45A/3P</t>
  </si>
  <si>
    <t>20Amp, 125V, 2P, 3W NEMA 5-20R Duplex Convenience Receptacle</t>
  </si>
  <si>
    <t>Ground Fault Receptacle, Mounted 48" or 6" Above Back Splash</t>
  </si>
  <si>
    <t>Transformer
 - 225KVA 480V Delta, 120/208V</t>
  </si>
  <si>
    <t>Electrical Panel CW
 - 208/120V, 3P, 4W</t>
  </si>
  <si>
    <t>Electrical Panel DP-L
 - 208/120V, 3P, 4W</t>
  </si>
  <si>
    <t>Electrical Panel MDP
 - 480/277V, 3P, 4W</t>
  </si>
  <si>
    <t>Electrical Panel MPH
 - 480/277V, 3P, 4W</t>
  </si>
  <si>
    <t>Electrical Panel GL-1
 - 208/120V, 3P, 4W</t>
  </si>
  <si>
    <t>Electrical Panel GL-2
 - 208/120V, 3P, 4W</t>
  </si>
  <si>
    <t>Electrical Panel MPL
 - 208/120V, 3P, 4W</t>
  </si>
  <si>
    <t>E2.1 - E4.2</t>
  </si>
  <si>
    <t>Data Outlet, 2-Gang Deep Box w/ Blank Faceplate</t>
  </si>
  <si>
    <t>Carbon Monoxide Detector</t>
  </si>
  <si>
    <t>Combination Fire Alarm Speaker/Strobe</t>
  </si>
  <si>
    <t>FACP: Fire Alarm Control Panel</t>
  </si>
  <si>
    <t>Fire Alarm Duct Smoke Detector</t>
  </si>
  <si>
    <t>Fire Alarm Heat Detector</t>
  </si>
  <si>
    <t>Fire Alarm Manual Pull Station</t>
  </si>
  <si>
    <t>Fire Alarm Smoke Detector</t>
  </si>
  <si>
    <t>Fire Alarm Strobe</t>
  </si>
  <si>
    <t>E2.1 - E5.1</t>
  </si>
  <si>
    <t>Allowance for Electrical Wiring, Feeders, Grounding and Misc. Electronic Safety And Security Requirements.</t>
  </si>
  <si>
    <t>240V, 2P, 60A Disconnect Switch</t>
  </si>
  <si>
    <t>E2.1</t>
  </si>
  <si>
    <t>TRENCHING</t>
  </si>
  <si>
    <t>Backfill</t>
  </si>
  <si>
    <t>Excavation</t>
  </si>
  <si>
    <t>Excavation (Assumed 3ft deep)</t>
  </si>
  <si>
    <t>3.5" PVC Conduit with Pull Wire
 - 2 Set of Conduits</t>
  </si>
  <si>
    <t>5" PVC Conduit with Pull Wire
 - 2 Set of Conduits</t>
  </si>
  <si>
    <t>3.5" PVC Conduit with Pull Wire (152.4 FT)</t>
  </si>
  <si>
    <t>5" PVC Conduit with Pull Wire (222 FT)</t>
  </si>
  <si>
    <t>NEW SERVICE BUILDING AT ENGLEWOOD SUBARU</t>
  </si>
  <si>
    <t>S VAN BRUNT STREET, ENGLEWOOD NEWJERSEY 07631</t>
  </si>
  <si>
    <t>Equipment pads</t>
  </si>
  <si>
    <t>CAR WASH FIXTURES</t>
  </si>
  <si>
    <t>Air Switch (Bell Ringer Hose)</t>
  </si>
  <si>
    <t>CP0 Controller</t>
  </si>
  <si>
    <t>Door Control</t>
  </si>
  <si>
    <t>Door Control Box</t>
  </si>
  <si>
    <t>Door Photo Eye Sensor</t>
  </si>
  <si>
    <t>Dryer Control Box</t>
  </si>
  <si>
    <t>In Bay Junction Box</t>
  </si>
  <si>
    <t>Main Disconnect Switch</t>
  </si>
  <si>
    <t>E2.3</t>
  </si>
  <si>
    <t>UNIT COST</t>
  </si>
  <si>
    <t>TOTAL BASE BID</t>
  </si>
  <si>
    <t>CY</t>
  </si>
  <si>
    <t>Telecommunication Sub Total</t>
  </si>
  <si>
    <t>Electronic Safety &amp; Security Sub Total</t>
  </si>
  <si>
    <t>Alternate Sub Total</t>
  </si>
  <si>
    <t>Mobilization &amp; General Conditions</t>
  </si>
  <si>
    <t>Supervision &amp; Inspection</t>
  </si>
  <si>
    <t>Permits &amp; Bonds</t>
  </si>
  <si>
    <t>Coordinated Installations</t>
  </si>
  <si>
    <t>TOTAL GENERAL CONDITIONS AND REQUIREMENTS</t>
  </si>
  <si>
    <t>Electrical</t>
  </si>
  <si>
    <t xml:space="preserve">TOTAL </t>
  </si>
  <si>
    <t>O&amp;P</t>
  </si>
  <si>
    <t>Please refer to next tabs for detailed takeoff/estimate.</t>
  </si>
  <si>
    <t>Telecommunication</t>
  </si>
  <si>
    <t>Electronic Safety &amp;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</si>
</sst>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* #,##0_);_(&quot;$&quot;* \(#,##0\);_(&quot;$&quot;* &quot;-&quot;??_);_(@_)"/>
    <numFmt numFmtId="166" formatCode="_(&quot;$&quot;* #,##0.00_);_(&quot;$&quot;* \(#,##0.00\);_(&quot;$&quot;* &quot;-&quot;?_);_(@_)"/>
    <numFmt numFmtId="167" formatCode="_(&quot;$&quot;* #,##0_);_(&quot;$&quot;* \(#,##0\);_(&quot;$&quot;* &quot;-&quot;?_);_(@_)"/>
    <numFmt numFmtId="168" formatCode="&quot;$&quot;#,##0"/>
    <numFmt numFmtId="169" formatCode="_(* #,##0.00_);_(* \(#,##0.00\);_(* &quot;-&quot;_);_(@_)"/>
    <numFmt numFmtId="170" formatCode="_(* #,##0.0_);_(* \(#,##0.0\);_(* &quot;-&quot;_);_(@_)"/>
    <numFmt numFmtId="171" formatCode="&quot;$&quot;#,##0.00"/>
  </numFmts>
  <fonts count="6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u/>
      <sz val="11"/>
      <color indexed="12"/>
      <name val="Calibri"/>
      <family val="2"/>
    </font>
    <font>
      <b/>
      <u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Verdana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b/>
      <sz val="12"/>
      <color theme="0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5" tint="-0.249977111117893"/>
      <name val="Arial"/>
      <family val="2"/>
    </font>
    <font>
      <b/>
      <sz val="12"/>
      <color theme="0"/>
      <name val="Verdana"/>
      <family val="2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4" fillId="0" borderId="0"/>
    <xf numFmtId="0" fontId="14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2" fillId="0" borderId="0"/>
    <xf numFmtId="0" fontId="32" fillId="0" borderId="0"/>
    <xf numFmtId="0" fontId="14" fillId="0" borderId="0"/>
    <xf numFmtId="43" fontId="32" fillId="0" borderId="0" applyFont="0" applyFill="0" applyBorder="0" applyAlignment="0" applyProtection="0"/>
    <xf numFmtId="0" fontId="33" fillId="0" borderId="0"/>
    <xf numFmtId="43" fontId="14" fillId="0" borderId="0" applyFont="0" applyFill="0" applyBorder="0" applyAlignment="0" applyProtection="0"/>
    <xf numFmtId="0" fontId="14" fillId="0" borderId="0"/>
    <xf numFmtId="44" fontId="33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" fillId="0" borderId="0"/>
    <xf numFmtId="164" fontId="14" fillId="0" borderId="0" applyFont="0" applyFill="0" applyBorder="0" applyAlignment="0" applyProtection="0"/>
    <xf numFmtId="0" fontId="8" fillId="0" borderId="0"/>
    <xf numFmtId="0" fontId="6" fillId="0" borderId="0"/>
    <xf numFmtId="0" fontId="5" fillId="0" borderId="0"/>
    <xf numFmtId="9" fontId="42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56" fillId="0" borderId="0" applyNumberFormat="0" applyFill="0" applyBorder="0" applyAlignment="0" applyProtection="0"/>
  </cellStyleXfs>
  <cellXfs count="261">
    <xf numFmtId="0" fontId="0" fillId="0" borderId="0" xfId="0"/>
    <xf numFmtId="1" fontId="34" fillId="0" borderId="10" xfId="0" applyNumberFormat="1" applyFont="1" applyBorder="1" applyAlignment="1">
      <alignment horizontal="center" vertical="top"/>
    </xf>
    <xf numFmtId="0" fontId="14" fillId="0" borderId="0" xfId="45"/>
    <xf numFmtId="0" fontId="34" fillId="0" borderId="0" xfId="45" applyFont="1" applyAlignment="1">
      <alignment vertical="top"/>
    </xf>
    <xf numFmtId="0" fontId="34" fillId="24" borderId="10" xfId="45" applyFont="1" applyFill="1" applyBorder="1" applyAlignment="1">
      <alignment horizontal="center" vertical="top"/>
    </xf>
    <xf numFmtId="2" fontId="34" fillId="0" borderId="16" xfId="45" applyNumberFormat="1" applyFont="1" applyBorder="1" applyAlignment="1">
      <alignment horizontal="left" vertical="top" wrapText="1"/>
    </xf>
    <xf numFmtId="1" fontId="34" fillId="24" borderId="10" xfId="45" applyNumberFormat="1" applyFont="1" applyFill="1" applyBorder="1" applyAlignment="1">
      <alignment horizontal="right" vertical="top"/>
    </xf>
    <xf numFmtId="0" fontId="34" fillId="0" borderId="10" xfId="45" applyFont="1" applyBorder="1" applyAlignment="1">
      <alignment horizontal="center" vertical="top" wrapText="1"/>
    </xf>
    <xf numFmtId="166" fontId="34" fillId="24" borderId="10" xfId="45" applyNumberFormat="1" applyFont="1" applyFill="1" applyBorder="1" applyAlignment="1">
      <alignment horizontal="center" vertical="center"/>
    </xf>
    <xf numFmtId="41" fontId="34" fillId="0" borderId="10" xfId="45" applyNumberFormat="1" applyFont="1" applyBorder="1" applyAlignment="1">
      <alignment horizontal="center" vertical="center"/>
    </xf>
    <xf numFmtId="41" fontId="34" fillId="24" borderId="28" xfId="45" applyNumberFormat="1" applyFont="1" applyFill="1" applyBorder="1" applyAlignment="1">
      <alignment horizontal="center" vertical="center"/>
    </xf>
    <xf numFmtId="0" fontId="34" fillId="24" borderId="28" xfId="45" applyFont="1" applyFill="1" applyBorder="1" applyAlignment="1">
      <alignment horizontal="center" vertical="center"/>
    </xf>
    <xf numFmtId="9" fontId="34" fillId="24" borderId="16" xfId="45" applyNumberFormat="1" applyFont="1" applyFill="1" applyBorder="1" applyAlignment="1">
      <alignment horizontal="center" vertical="center"/>
    </xf>
    <xf numFmtId="41" fontId="34" fillId="24" borderId="16" xfId="45" applyNumberFormat="1" applyFont="1" applyFill="1" applyBorder="1" applyAlignment="1">
      <alignment horizontal="center" vertical="center"/>
    </xf>
    <xf numFmtId="0" fontId="34" fillId="24" borderId="16" xfId="45" applyFont="1" applyFill="1" applyBorder="1" applyAlignment="1">
      <alignment horizontal="center" vertical="center"/>
    </xf>
    <xf numFmtId="166" fontId="34" fillId="24" borderId="16" xfId="45" applyNumberFormat="1" applyFont="1" applyFill="1" applyBorder="1" applyAlignment="1">
      <alignment horizontal="center" vertical="center"/>
    </xf>
    <xf numFmtId="167" fontId="35" fillId="24" borderId="24" xfId="45" applyNumberFormat="1" applyFont="1" applyFill="1" applyBorder="1" applyAlignment="1">
      <alignment horizontal="center" vertical="center"/>
    </xf>
    <xf numFmtId="165" fontId="34" fillId="0" borderId="24" xfId="45" applyNumberFormat="1" applyFont="1" applyBorder="1" applyAlignment="1">
      <alignment horizontal="center" vertical="center"/>
    </xf>
    <xf numFmtId="0" fontId="41" fillId="0" borderId="12" xfId="45" applyFont="1" applyBorder="1" applyAlignment="1">
      <alignment vertical="top"/>
    </xf>
    <xf numFmtId="0" fontId="41" fillId="0" borderId="0" xfId="45" applyFont="1" applyAlignment="1">
      <alignment vertical="top"/>
    </xf>
    <xf numFmtId="0" fontId="41" fillId="27" borderId="0" xfId="45" applyFont="1" applyFill="1" applyAlignment="1">
      <alignment vertical="top"/>
    </xf>
    <xf numFmtId="0" fontId="34" fillId="24" borderId="19" xfId="45" applyFont="1" applyFill="1" applyBorder="1" applyAlignment="1">
      <alignment vertical="top"/>
    </xf>
    <xf numFmtId="2" fontId="35" fillId="24" borderId="12" xfId="45" applyNumberFormat="1" applyFont="1" applyFill="1" applyBorder="1" applyAlignment="1">
      <alignment vertical="top"/>
    </xf>
    <xf numFmtId="0" fontId="34" fillId="24" borderId="13" xfId="45" applyFont="1" applyFill="1" applyBorder="1" applyAlignment="1">
      <alignment vertical="top"/>
    </xf>
    <xf numFmtId="2" fontId="34" fillId="24" borderId="0" xfId="45" applyNumberFormat="1" applyFont="1" applyFill="1" applyAlignment="1">
      <alignment vertical="top" wrapText="1"/>
    </xf>
    <xf numFmtId="0" fontId="34" fillId="0" borderId="30" xfId="45" applyFont="1" applyBorder="1" applyAlignment="1">
      <alignment horizontal="center" vertical="top"/>
    </xf>
    <xf numFmtId="0" fontId="44" fillId="25" borderId="26" xfId="45" applyFont="1" applyFill="1" applyBorder="1" applyAlignment="1">
      <alignment horizontal="right" vertical="top"/>
    </xf>
    <xf numFmtId="0" fontId="44" fillId="25" borderId="21" xfId="45" applyFont="1" applyFill="1" applyBorder="1" applyAlignment="1">
      <alignment horizontal="right" vertical="top"/>
    </xf>
    <xf numFmtId="0" fontId="44" fillId="25" borderId="21" xfId="45" applyFont="1" applyFill="1" applyBorder="1" applyAlignment="1">
      <alignment vertical="top"/>
    </xf>
    <xf numFmtId="165" fontId="34" fillId="24" borderId="22" xfId="45" applyNumberFormat="1" applyFont="1" applyFill="1" applyBorder="1" applyAlignment="1">
      <alignment horizontal="center" vertical="center"/>
    </xf>
    <xf numFmtId="166" fontId="34" fillId="24" borderId="10" xfId="45" applyNumberFormat="1" applyFont="1" applyFill="1" applyBorder="1" applyAlignment="1">
      <alignment horizontal="center" vertical="top"/>
    </xf>
    <xf numFmtId="0" fontId="34" fillId="24" borderId="16" xfId="45" applyFont="1" applyFill="1" applyBorder="1" applyAlignment="1">
      <alignment horizontal="center" vertical="top" wrapText="1"/>
    </xf>
    <xf numFmtId="0" fontId="48" fillId="24" borderId="16" xfId="45" applyFont="1" applyFill="1" applyBorder="1" applyAlignment="1">
      <alignment horizontal="center" vertical="top" wrapText="1"/>
    </xf>
    <xf numFmtId="0" fontId="34" fillId="27" borderId="26" xfId="45" applyFont="1" applyFill="1" applyBorder="1" applyAlignment="1">
      <alignment horizontal="center" vertical="top" wrapText="1"/>
    </xf>
    <xf numFmtId="0" fontId="43" fillId="27" borderId="21" xfId="45" applyFont="1" applyFill="1" applyBorder="1" applyAlignment="1">
      <alignment horizontal="left" vertical="top" wrapText="1"/>
    </xf>
    <xf numFmtId="0" fontId="34" fillId="27" borderId="23" xfId="45" applyFont="1" applyFill="1" applyBorder="1" applyAlignment="1">
      <alignment horizontal="center" vertical="center" wrapText="1"/>
    </xf>
    <xf numFmtId="1" fontId="34" fillId="24" borderId="16" xfId="45" applyNumberFormat="1" applyFont="1" applyFill="1" applyBorder="1" applyAlignment="1">
      <alignment horizontal="right" vertical="top"/>
    </xf>
    <xf numFmtId="0" fontId="38" fillId="24" borderId="10" xfId="45" applyFont="1" applyFill="1" applyBorder="1" applyAlignment="1">
      <alignment horizontal="left" vertical="top"/>
    </xf>
    <xf numFmtId="169" fontId="34" fillId="0" borderId="28" xfId="45" applyNumberFormat="1" applyFont="1" applyBorder="1" applyAlignment="1">
      <alignment horizontal="center" vertical="center"/>
    </xf>
    <xf numFmtId="9" fontId="34" fillId="24" borderId="28" xfId="45" applyNumberFormat="1" applyFont="1" applyFill="1" applyBorder="1" applyAlignment="1">
      <alignment horizontal="center" vertical="center"/>
    </xf>
    <xf numFmtId="166" fontId="34" fillId="24" borderId="28" xfId="45" applyNumberFormat="1" applyFont="1" applyFill="1" applyBorder="1" applyAlignment="1">
      <alignment horizontal="center" vertical="center"/>
    </xf>
    <xf numFmtId="167" fontId="34" fillId="24" borderId="29" xfId="45" applyNumberFormat="1" applyFont="1" applyFill="1" applyBorder="1" applyAlignment="1">
      <alignment horizontal="center" vertical="center"/>
    </xf>
    <xf numFmtId="0" fontId="35" fillId="24" borderId="25" xfId="45" applyFont="1" applyFill="1" applyBorder="1" applyAlignment="1">
      <alignment horizontal="right" vertical="top" wrapText="1"/>
    </xf>
    <xf numFmtId="165" fontId="35" fillId="24" borderId="23" xfId="45" applyNumberFormat="1" applyFont="1" applyFill="1" applyBorder="1" applyAlignment="1">
      <alignment horizontal="center" vertical="center"/>
    </xf>
    <xf numFmtId="165" fontId="35" fillId="24" borderId="19" xfId="45" applyNumberFormat="1" applyFont="1" applyFill="1" applyBorder="1" applyAlignment="1">
      <alignment horizontal="center" vertical="center"/>
    </xf>
    <xf numFmtId="0" fontId="34" fillId="24" borderId="17" xfId="45" applyFont="1" applyFill="1" applyBorder="1" applyAlignment="1">
      <alignment horizontal="left" vertical="top" wrapText="1"/>
    </xf>
    <xf numFmtId="2" fontId="34" fillId="0" borderId="0" xfId="45" applyNumberFormat="1" applyFont="1" applyAlignment="1">
      <alignment vertical="top" wrapText="1"/>
    </xf>
    <xf numFmtId="0" fontId="7" fillId="24" borderId="14" xfId="45" applyFont="1" applyFill="1" applyBorder="1" applyAlignment="1">
      <alignment vertical="top"/>
    </xf>
    <xf numFmtId="0" fontId="34" fillId="24" borderId="15" xfId="45" applyFont="1" applyFill="1" applyBorder="1" applyAlignment="1">
      <alignment vertical="top"/>
    </xf>
    <xf numFmtId="0" fontId="51" fillId="24" borderId="15" xfId="45" applyFont="1" applyFill="1" applyBorder="1" applyAlignment="1">
      <alignment horizontal="left" vertical="top"/>
    </xf>
    <xf numFmtId="0" fontId="7" fillId="24" borderId="13" xfId="45" applyFont="1" applyFill="1" applyBorder="1" applyAlignment="1">
      <alignment vertical="top"/>
    </xf>
    <xf numFmtId="0" fontId="34" fillId="24" borderId="0" xfId="45" applyFont="1" applyFill="1" applyAlignment="1">
      <alignment vertical="top"/>
    </xf>
    <xf numFmtId="2" fontId="51" fillId="24" borderId="0" xfId="45" applyNumberFormat="1" applyFont="1" applyFill="1" applyAlignment="1">
      <alignment vertical="top"/>
    </xf>
    <xf numFmtId="0" fontId="51" fillId="24" borderId="0" xfId="45" applyFont="1" applyFill="1" applyAlignment="1">
      <alignment vertical="top"/>
    </xf>
    <xf numFmtId="0" fontId="7" fillId="24" borderId="0" xfId="45" applyFont="1" applyFill="1" applyAlignment="1">
      <alignment vertical="top"/>
    </xf>
    <xf numFmtId="0" fontId="34" fillId="24" borderId="0" xfId="45" applyFont="1" applyFill="1" applyAlignment="1">
      <alignment horizontal="left" vertical="top"/>
    </xf>
    <xf numFmtId="0" fontId="35" fillId="24" borderId="0" xfId="45" applyFont="1" applyFill="1" applyAlignment="1">
      <alignment vertical="top"/>
    </xf>
    <xf numFmtId="2" fontId="34" fillId="0" borderId="0" xfId="45" applyNumberFormat="1" applyFont="1" applyAlignment="1">
      <alignment horizontal="center" vertical="center" wrapText="1"/>
    </xf>
    <xf numFmtId="0" fontId="34" fillId="0" borderId="0" xfId="45" applyFont="1" applyAlignment="1">
      <alignment horizontal="center" vertical="center"/>
    </xf>
    <xf numFmtId="168" fontId="34" fillId="0" borderId="0" xfId="45" applyNumberFormat="1" applyFont="1" applyAlignment="1">
      <alignment horizontal="center" vertical="center"/>
    </xf>
    <xf numFmtId="0" fontId="34" fillId="0" borderId="13" xfId="45" applyFont="1" applyBorder="1" applyAlignment="1">
      <alignment horizontal="center" vertical="top"/>
    </xf>
    <xf numFmtId="0" fontId="34" fillId="0" borderId="0" xfId="45" applyFont="1" applyAlignment="1">
      <alignment horizontal="center" vertical="top"/>
    </xf>
    <xf numFmtId="0" fontId="34" fillId="0" borderId="0" xfId="45" applyFont="1" applyAlignment="1">
      <alignment horizontal="right" vertical="top"/>
    </xf>
    <xf numFmtId="0" fontId="40" fillId="24" borderId="16" xfId="45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top" wrapText="1"/>
    </xf>
    <xf numFmtId="1" fontId="52" fillId="0" borderId="10" xfId="0" applyNumberFormat="1" applyFont="1" applyBorder="1" applyAlignment="1">
      <alignment horizontal="right" vertical="top"/>
    </xf>
    <xf numFmtId="2" fontId="52" fillId="0" borderId="10" xfId="0" applyNumberFormat="1" applyFont="1" applyBorder="1" applyAlignment="1">
      <alignment horizontal="left" vertical="top" wrapText="1"/>
    </xf>
    <xf numFmtId="1" fontId="52" fillId="0" borderId="10" xfId="0" applyNumberFormat="1" applyFont="1" applyBorder="1" applyAlignment="1">
      <alignment horizontal="center" vertical="top"/>
    </xf>
    <xf numFmtId="9" fontId="52" fillId="0" borderId="10" xfId="0" applyNumberFormat="1" applyFont="1" applyBorder="1" applyAlignment="1">
      <alignment horizontal="center" vertical="top"/>
    </xf>
    <xf numFmtId="41" fontId="52" fillId="0" borderId="10" xfId="0" applyNumberFormat="1" applyFont="1" applyBorder="1" applyAlignment="1">
      <alignment horizontal="center" vertical="top"/>
    </xf>
    <xf numFmtId="0" fontId="52" fillId="0" borderId="10" xfId="0" applyFont="1" applyBorder="1" applyAlignment="1">
      <alignment horizontal="center" vertical="top"/>
    </xf>
    <xf numFmtId="44" fontId="52" fillId="0" borderId="16" xfId="57" applyFont="1" applyFill="1" applyBorder="1" applyAlignment="1" applyProtection="1">
      <alignment horizontal="center" vertical="top"/>
    </xf>
    <xf numFmtId="165" fontId="52" fillId="0" borderId="24" xfId="57" applyNumberFormat="1" applyFont="1" applyFill="1" applyBorder="1" applyAlignment="1">
      <alignment horizontal="center" vertical="top"/>
    </xf>
    <xf numFmtId="165" fontId="52" fillId="24" borderId="31" xfId="57" applyNumberFormat="1" applyFont="1" applyFill="1" applyBorder="1" applyAlignment="1">
      <alignment horizontal="center" vertical="top"/>
    </xf>
    <xf numFmtId="0" fontId="52" fillId="24" borderId="0" xfId="0" applyFont="1" applyFill="1" applyAlignment="1">
      <alignment vertical="top"/>
    </xf>
    <xf numFmtId="0" fontId="52" fillId="0" borderId="0" xfId="0" applyFont="1" applyAlignment="1">
      <alignment vertical="top"/>
    </xf>
    <xf numFmtId="2" fontId="34" fillId="0" borderId="10" xfId="0" applyNumberFormat="1" applyFont="1" applyBorder="1" applyAlignment="1">
      <alignment horizontal="left" vertical="top" wrapText="1"/>
    </xf>
    <xf numFmtId="9" fontId="34" fillId="0" borderId="10" xfId="0" applyNumberFormat="1" applyFont="1" applyBorder="1" applyAlignment="1">
      <alignment horizontal="center" vertical="top"/>
    </xf>
    <xf numFmtId="41" fontId="34" fillId="0" borderId="10" xfId="0" applyNumberFormat="1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1" fontId="34" fillId="0" borderId="10" xfId="45" applyNumberFormat="1" applyFont="1" applyBorder="1" applyAlignment="1">
      <alignment horizontal="right" vertical="top"/>
    </xf>
    <xf numFmtId="1" fontId="50" fillId="24" borderId="13" xfId="45" applyNumberFormat="1" applyFont="1" applyFill="1" applyBorder="1" applyAlignment="1">
      <alignment vertical="top"/>
    </xf>
    <xf numFmtId="41" fontId="34" fillId="24" borderId="10" xfId="45" applyNumberFormat="1" applyFont="1" applyFill="1" applyBorder="1" applyAlignment="1">
      <alignment horizontal="center" vertical="center"/>
    </xf>
    <xf numFmtId="0" fontId="34" fillId="24" borderId="10" xfId="45" applyFont="1" applyFill="1" applyBorder="1" applyAlignment="1">
      <alignment horizontal="center" vertical="center"/>
    </xf>
    <xf numFmtId="9" fontId="34" fillId="24" borderId="10" xfId="45" applyNumberFormat="1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top" wrapText="1"/>
    </xf>
    <xf numFmtId="0" fontId="7" fillId="24" borderId="16" xfId="45" applyFont="1" applyFill="1" applyBorder="1" applyAlignment="1">
      <alignment horizontal="center" vertical="top" wrapText="1"/>
    </xf>
    <xf numFmtId="0" fontId="53" fillId="25" borderId="21" xfId="45" applyFont="1" applyFill="1" applyBorder="1" applyAlignment="1">
      <alignment horizontal="right" vertical="top"/>
    </xf>
    <xf numFmtId="0" fontId="47" fillId="29" borderId="26" xfId="45" applyFont="1" applyFill="1" applyBorder="1" applyAlignment="1">
      <alignment horizontal="center" vertical="top" wrapText="1"/>
    </xf>
    <xf numFmtId="0" fontId="47" fillId="29" borderId="21" xfId="45" applyFont="1" applyFill="1" applyBorder="1" applyAlignment="1">
      <alignment horizontal="center" vertical="top" wrapText="1"/>
    </xf>
    <xf numFmtId="2" fontId="47" fillId="29" borderId="21" xfId="45" applyNumberFormat="1" applyFont="1" applyFill="1" applyBorder="1" applyAlignment="1">
      <alignment horizontal="center" vertical="top" wrapText="1"/>
    </xf>
    <xf numFmtId="168" fontId="47" fillId="29" borderId="21" xfId="45" applyNumberFormat="1" applyFont="1" applyFill="1" applyBorder="1" applyAlignment="1">
      <alignment horizontal="center" vertical="top" wrapText="1"/>
    </xf>
    <xf numFmtId="168" fontId="47" fillId="29" borderId="23" xfId="45" applyNumberFormat="1" applyFont="1" applyFill="1" applyBorder="1" applyAlignment="1">
      <alignment horizontal="center" vertical="top" wrapText="1"/>
    </xf>
    <xf numFmtId="2" fontId="35" fillId="24" borderId="0" xfId="45" applyNumberFormat="1" applyFont="1" applyFill="1" applyBorder="1" applyAlignment="1">
      <alignment vertical="top"/>
    </xf>
    <xf numFmtId="0" fontId="45" fillId="29" borderId="21" xfId="45" applyFont="1" applyFill="1" applyBorder="1" applyAlignment="1">
      <alignment horizontal="center" vertical="top"/>
    </xf>
    <xf numFmtId="165" fontId="34" fillId="0" borderId="24" xfId="45" applyNumberFormat="1" applyFont="1" applyBorder="1" applyAlignment="1">
      <alignment horizontal="center" vertical="top"/>
    </xf>
    <xf numFmtId="170" fontId="34" fillId="0" borderId="10" xfId="45" applyNumberFormat="1" applyFont="1" applyBorder="1" applyAlignment="1">
      <alignment horizontal="center" vertical="top"/>
    </xf>
    <xf numFmtId="41" fontId="34" fillId="0" borderId="10" xfId="45" applyNumberFormat="1" applyFont="1" applyBorder="1" applyAlignment="1">
      <alignment horizontal="center" vertical="top"/>
    </xf>
    <xf numFmtId="2" fontId="34" fillId="0" borderId="0" xfId="45" applyNumberFormat="1" applyFont="1" applyAlignment="1">
      <alignment horizontal="center" vertical="top" wrapText="1"/>
    </xf>
    <xf numFmtId="0" fontId="34" fillId="0" borderId="32" xfId="45" applyFont="1" applyBorder="1" applyAlignment="1">
      <alignment horizontal="center" vertical="top"/>
    </xf>
    <xf numFmtId="0" fontId="34" fillId="24" borderId="33" xfId="45" applyFont="1" applyFill="1" applyBorder="1" applyAlignment="1">
      <alignment horizontal="center" vertical="top"/>
    </xf>
    <xf numFmtId="0" fontId="7" fillId="24" borderId="34" xfId="45" applyFont="1" applyFill="1" applyBorder="1" applyAlignment="1">
      <alignment horizontal="center" vertical="top" wrapText="1"/>
    </xf>
    <xf numFmtId="1" fontId="34" fillId="24" borderId="34" xfId="45" applyNumberFormat="1" applyFont="1" applyFill="1" applyBorder="1" applyAlignment="1">
      <alignment horizontal="right" vertical="top"/>
    </xf>
    <xf numFmtId="0" fontId="35" fillId="24" borderId="35" xfId="45" applyFont="1" applyFill="1" applyBorder="1" applyAlignment="1">
      <alignment horizontal="right" vertical="top" wrapText="1"/>
    </xf>
    <xf numFmtId="41" fontId="34" fillId="24" borderId="34" xfId="45" applyNumberFormat="1" applyFont="1" applyFill="1" applyBorder="1" applyAlignment="1">
      <alignment horizontal="center" vertical="center"/>
    </xf>
    <xf numFmtId="9" fontId="34" fillId="24" borderId="34" xfId="45" applyNumberFormat="1" applyFont="1" applyFill="1" applyBorder="1" applyAlignment="1">
      <alignment horizontal="center" vertical="center"/>
    </xf>
    <xf numFmtId="0" fontId="34" fillId="24" borderId="34" xfId="45" applyFont="1" applyFill="1" applyBorder="1" applyAlignment="1">
      <alignment horizontal="center" vertical="center"/>
    </xf>
    <xf numFmtId="166" fontId="34" fillId="24" borderId="34" xfId="45" applyNumberFormat="1" applyFont="1" applyFill="1" applyBorder="1" applyAlignment="1">
      <alignment horizontal="center" vertical="center"/>
    </xf>
    <xf numFmtId="167" fontId="35" fillId="24" borderId="36" xfId="45" applyNumberFormat="1" applyFont="1" applyFill="1" applyBorder="1" applyAlignment="1">
      <alignment horizontal="center" vertical="center"/>
    </xf>
    <xf numFmtId="1" fontId="35" fillId="31" borderId="26" xfId="45" applyNumberFormat="1" applyFont="1" applyFill="1" applyBorder="1" applyAlignment="1">
      <alignment horizontal="left" vertical="top"/>
    </xf>
    <xf numFmtId="1" fontId="35" fillId="31" borderId="21" xfId="45" applyNumberFormat="1" applyFont="1" applyFill="1" applyBorder="1" applyAlignment="1">
      <alignment horizontal="left" vertical="top"/>
    </xf>
    <xf numFmtId="1" fontId="7" fillId="31" borderId="21" xfId="45" applyNumberFormat="1" applyFont="1" applyFill="1" applyBorder="1" applyAlignment="1">
      <alignment horizontal="left" vertical="top"/>
    </xf>
    <xf numFmtId="1" fontId="35" fillId="31" borderId="21" xfId="45" applyNumberFormat="1" applyFont="1" applyFill="1" applyBorder="1" applyAlignment="1">
      <alignment horizontal="right" vertical="top"/>
    </xf>
    <xf numFmtId="0" fontId="34" fillId="31" borderId="21" xfId="45" applyFont="1" applyFill="1" applyBorder="1" applyAlignment="1">
      <alignment horizontal="left" vertical="top" wrapText="1"/>
    </xf>
    <xf numFmtId="1" fontId="34" fillId="31" borderId="21" xfId="45" applyNumberFormat="1" applyFont="1" applyFill="1" applyBorder="1" applyAlignment="1">
      <alignment horizontal="center" vertical="top"/>
    </xf>
    <xf numFmtId="0" fontId="34" fillId="31" borderId="21" xfId="45" applyFont="1" applyFill="1" applyBorder="1" applyAlignment="1">
      <alignment horizontal="center" vertical="top"/>
    </xf>
    <xf numFmtId="1" fontId="36" fillId="29" borderId="11" xfId="45" applyNumberFormat="1" applyFont="1" applyFill="1" applyBorder="1" applyAlignment="1">
      <alignment horizontal="left" vertical="top"/>
    </xf>
    <xf numFmtId="1" fontId="36" fillId="29" borderId="12" xfId="45" applyNumberFormat="1" applyFont="1" applyFill="1" applyBorder="1" applyAlignment="1">
      <alignment horizontal="left" vertical="top"/>
    </xf>
    <xf numFmtId="1" fontId="37" fillId="29" borderId="12" xfId="45" applyNumberFormat="1" applyFont="1" applyFill="1" applyBorder="1" applyAlignment="1">
      <alignment horizontal="left" vertical="top"/>
    </xf>
    <xf numFmtId="1" fontId="36" fillId="29" borderId="12" xfId="45" applyNumberFormat="1" applyFont="1" applyFill="1" applyBorder="1" applyAlignment="1">
      <alignment horizontal="right" vertical="top"/>
    </xf>
    <xf numFmtId="0" fontId="37" fillId="29" borderId="12" xfId="45" applyFont="1" applyFill="1" applyBorder="1" applyAlignment="1">
      <alignment horizontal="left" vertical="top" wrapText="1"/>
    </xf>
    <xf numFmtId="1" fontId="37" fillId="29" borderId="12" xfId="45" applyNumberFormat="1" applyFont="1" applyFill="1" applyBorder="1" applyAlignment="1">
      <alignment horizontal="center" vertical="top"/>
    </xf>
    <xf numFmtId="0" fontId="37" fillId="29" borderId="12" xfId="45" applyFont="1" applyFill="1" applyBorder="1" applyAlignment="1">
      <alignment horizontal="center" vertical="top"/>
    </xf>
    <xf numFmtId="44" fontId="37" fillId="29" borderId="12" xfId="57" applyFont="1" applyFill="1" applyBorder="1" applyAlignment="1">
      <alignment horizontal="center" vertical="top"/>
    </xf>
    <xf numFmtId="1" fontId="36" fillId="29" borderId="14" xfId="45" applyNumberFormat="1" applyFont="1" applyFill="1" applyBorder="1" applyAlignment="1">
      <alignment horizontal="left" vertical="top"/>
    </xf>
    <xf numFmtId="1" fontId="36" fillId="29" borderId="15" xfId="45" applyNumberFormat="1" applyFont="1" applyFill="1" applyBorder="1" applyAlignment="1">
      <alignment horizontal="left" vertical="top"/>
    </xf>
    <xf numFmtId="1" fontId="37" fillId="29" borderId="15" xfId="45" applyNumberFormat="1" applyFont="1" applyFill="1" applyBorder="1" applyAlignment="1">
      <alignment horizontal="left" vertical="top"/>
    </xf>
    <xf numFmtId="1" fontId="36" fillId="29" borderId="15" xfId="45" applyNumberFormat="1" applyFont="1" applyFill="1" applyBorder="1" applyAlignment="1">
      <alignment horizontal="right" vertical="top"/>
    </xf>
    <xf numFmtId="0" fontId="37" fillId="29" borderId="15" xfId="45" applyFont="1" applyFill="1" applyBorder="1" applyAlignment="1">
      <alignment horizontal="left" vertical="top" wrapText="1"/>
    </xf>
    <xf numFmtId="1" fontId="37" fillId="29" borderId="15" xfId="45" applyNumberFormat="1" applyFont="1" applyFill="1" applyBorder="1" applyAlignment="1">
      <alignment horizontal="center" vertical="top"/>
    </xf>
    <xf numFmtId="0" fontId="37" fillId="29" borderId="15" xfId="45" applyFont="1" applyFill="1" applyBorder="1" applyAlignment="1">
      <alignment horizontal="center" vertical="top"/>
    </xf>
    <xf numFmtId="44" fontId="37" fillId="29" borderId="15" xfId="57" applyFont="1" applyFill="1" applyBorder="1" applyAlignment="1">
      <alignment horizontal="center" vertical="top"/>
    </xf>
    <xf numFmtId="9" fontId="35" fillId="26" borderId="27" xfId="64" applyFont="1" applyFill="1" applyBorder="1" applyAlignment="1">
      <alignment horizontal="center" vertical="top"/>
    </xf>
    <xf numFmtId="0" fontId="46" fillId="29" borderId="23" xfId="45" applyFont="1" applyFill="1" applyBorder="1" applyAlignment="1">
      <alignment horizontal="center" vertical="top"/>
    </xf>
    <xf numFmtId="2" fontId="35" fillId="24" borderId="19" xfId="45" applyNumberFormat="1" applyFont="1" applyFill="1" applyBorder="1" applyAlignment="1">
      <alignment horizontal="center" vertical="center"/>
    </xf>
    <xf numFmtId="0" fontId="34" fillId="25" borderId="21" xfId="45" applyFont="1" applyFill="1" applyBorder="1" applyAlignment="1">
      <alignment horizontal="center" vertical="center"/>
    </xf>
    <xf numFmtId="0" fontId="44" fillId="25" borderId="21" xfId="45" applyFont="1" applyFill="1" applyBorder="1" applyAlignment="1">
      <alignment horizontal="center" vertical="center"/>
    </xf>
    <xf numFmtId="0" fontId="44" fillId="25" borderId="23" xfId="45" applyFont="1" applyFill="1" applyBorder="1" applyAlignment="1">
      <alignment horizontal="center" vertical="center"/>
    </xf>
    <xf numFmtId="2" fontId="13" fillId="24" borderId="19" xfId="45" applyNumberFormat="1" applyFont="1" applyFill="1" applyBorder="1" applyAlignment="1">
      <alignment horizontal="center" vertical="center"/>
    </xf>
    <xf numFmtId="166" fontId="34" fillId="0" borderId="10" xfId="45" applyNumberFormat="1" applyFont="1" applyBorder="1" applyAlignment="1">
      <alignment horizontal="center" vertical="center"/>
    </xf>
    <xf numFmtId="41" fontId="37" fillId="29" borderId="12" xfId="45" applyNumberFormat="1" applyFont="1" applyFill="1" applyBorder="1" applyAlignment="1">
      <alignment horizontal="center" vertical="top"/>
    </xf>
    <xf numFmtId="165" fontId="36" fillId="29" borderId="12" xfId="45" applyNumberFormat="1" applyFont="1" applyFill="1" applyBorder="1" applyAlignment="1">
      <alignment horizontal="center" vertical="top"/>
    </xf>
    <xf numFmtId="41" fontId="34" fillId="31" borderId="21" xfId="45" applyNumberFormat="1" applyFont="1" applyFill="1" applyBorder="1" applyAlignment="1">
      <alignment horizontal="center" vertical="top"/>
    </xf>
    <xf numFmtId="165" fontId="35" fillId="31" borderId="21" xfId="45" applyNumberFormat="1" applyFont="1" applyFill="1" applyBorder="1" applyAlignment="1">
      <alignment horizontal="center" vertical="top"/>
    </xf>
    <xf numFmtId="41" fontId="37" fillId="29" borderId="15" xfId="45" applyNumberFormat="1" applyFont="1" applyFill="1" applyBorder="1" applyAlignment="1">
      <alignment horizontal="center" vertical="top"/>
    </xf>
    <xf numFmtId="165" fontId="36" fillId="29" borderId="15" xfId="45" applyNumberFormat="1" applyFont="1" applyFill="1" applyBorder="1" applyAlignment="1">
      <alignment horizontal="center" vertical="top"/>
    </xf>
    <xf numFmtId="0" fontId="35" fillId="24" borderId="0" xfId="45" applyFont="1" applyFill="1" applyAlignment="1">
      <alignment horizontal="center" vertical="center"/>
    </xf>
    <xf numFmtId="14" fontId="34" fillId="24" borderId="0" xfId="45" applyNumberFormat="1" applyFont="1" applyFill="1" applyAlignment="1">
      <alignment horizontal="center" vertical="center"/>
    </xf>
    <xf numFmtId="0" fontId="34" fillId="24" borderId="0" xfId="45" applyFont="1" applyFill="1" applyAlignment="1">
      <alignment horizontal="center" vertical="center"/>
    </xf>
    <xf numFmtId="0" fontId="34" fillId="24" borderId="19" xfId="45" applyFont="1" applyFill="1" applyBorder="1" applyAlignment="1">
      <alignment horizontal="center" vertical="center"/>
    </xf>
    <xf numFmtId="0" fontId="34" fillId="24" borderId="15" xfId="45" applyFont="1" applyFill="1" applyBorder="1" applyAlignment="1">
      <alignment horizontal="center" vertical="center"/>
    </xf>
    <xf numFmtId="14" fontId="34" fillId="24" borderId="15" xfId="45" applyNumberFormat="1" applyFont="1" applyFill="1" applyBorder="1" applyAlignment="1">
      <alignment horizontal="center" vertical="center"/>
    </xf>
    <xf numFmtId="0" fontId="34" fillId="24" borderId="20" xfId="45" applyFont="1" applyFill="1" applyBorder="1" applyAlignment="1">
      <alignment horizontal="center" vertical="center"/>
    </xf>
    <xf numFmtId="171" fontId="34" fillId="24" borderId="0" xfId="45" applyNumberFormat="1" applyFont="1" applyFill="1" applyAlignment="1">
      <alignment horizontal="center" vertical="center"/>
    </xf>
    <xf numFmtId="0" fontId="34" fillId="28" borderId="0" xfId="45" applyFont="1" applyFill="1" applyAlignment="1">
      <alignment horizontal="center" vertical="center"/>
    </xf>
    <xf numFmtId="168" fontId="34" fillId="0" borderId="0" xfId="45" applyNumberFormat="1" applyFont="1" applyAlignment="1">
      <alignment horizontal="center" vertical="top"/>
    </xf>
    <xf numFmtId="0" fontId="34" fillId="28" borderId="0" xfId="45" applyFont="1" applyFill="1" applyAlignment="1">
      <alignment horizontal="center" vertical="top"/>
    </xf>
    <xf numFmtId="167" fontId="34" fillId="30" borderId="10" xfId="45" applyNumberFormat="1" applyFont="1" applyFill="1" applyBorder="1" applyAlignment="1">
      <alignment horizontal="center" vertical="top"/>
    </xf>
    <xf numFmtId="2" fontId="34" fillId="0" borderId="16" xfId="45" applyNumberFormat="1" applyFont="1" applyBorder="1" applyAlignment="1">
      <alignment horizontal="right" vertical="top" wrapText="1"/>
    </xf>
    <xf numFmtId="0" fontId="34" fillId="24" borderId="17" xfId="45" applyFont="1" applyFill="1" applyBorder="1" applyAlignment="1">
      <alignment horizontal="right" vertical="top" wrapText="1"/>
    </xf>
    <xf numFmtId="167" fontId="52" fillId="0" borderId="16" xfId="57" applyNumberFormat="1" applyFont="1" applyFill="1" applyBorder="1" applyAlignment="1" applyProtection="1">
      <alignment horizontal="center" vertical="top"/>
    </xf>
    <xf numFmtId="167" fontId="34" fillId="24" borderId="16" xfId="45" applyNumberFormat="1" applyFont="1" applyFill="1" applyBorder="1" applyAlignment="1">
      <alignment horizontal="center" vertical="center"/>
    </xf>
    <xf numFmtId="0" fontId="34" fillId="0" borderId="37" xfId="45" applyFont="1" applyBorder="1" applyAlignment="1">
      <alignment horizontal="center" vertical="top"/>
    </xf>
    <xf numFmtId="165" fontId="36" fillId="29" borderId="18" xfId="45" applyNumberFormat="1" applyFont="1" applyFill="1" applyBorder="1" applyAlignment="1">
      <alignment horizontal="center" vertical="top"/>
    </xf>
    <xf numFmtId="165" fontId="35" fillId="31" borderId="23" xfId="45" applyNumberFormat="1" applyFont="1" applyFill="1" applyBorder="1" applyAlignment="1">
      <alignment horizontal="center" vertical="top"/>
    </xf>
    <xf numFmtId="165" fontId="36" fillId="29" borderId="20" xfId="45" applyNumberFormat="1" applyFont="1" applyFill="1" applyBorder="1" applyAlignment="1">
      <alignment horizontal="center" vertical="top"/>
    </xf>
    <xf numFmtId="0" fontId="34" fillId="24" borderId="0" xfId="45" applyFont="1" applyFill="1" applyBorder="1" applyAlignment="1">
      <alignment vertical="top"/>
    </xf>
    <xf numFmtId="0" fontId="39" fillId="24" borderId="0" xfId="45" applyFont="1" applyFill="1" applyBorder="1" applyAlignment="1">
      <alignment horizontal="left" vertical="top"/>
    </xf>
    <xf numFmtId="2" fontId="34" fillId="24" borderId="0" xfId="45" applyNumberFormat="1" applyFont="1" applyFill="1" applyBorder="1" applyAlignment="1">
      <alignment vertical="top" wrapText="1"/>
    </xf>
    <xf numFmtId="0" fontId="35" fillId="24" borderId="0" xfId="45" applyFont="1" applyFill="1" applyBorder="1" applyAlignment="1">
      <alignment horizontal="center" vertical="center"/>
    </xf>
    <xf numFmtId="14" fontId="34" fillId="24" borderId="0" xfId="45" applyNumberFormat="1" applyFont="1" applyFill="1" applyBorder="1" applyAlignment="1">
      <alignment horizontal="center" vertical="center"/>
    </xf>
    <xf numFmtId="0" fontId="34" fillId="24" borderId="0" xfId="45" applyFont="1" applyFill="1" applyBorder="1" applyAlignment="1">
      <alignment horizontal="center" vertical="center"/>
    </xf>
    <xf numFmtId="2" fontId="34" fillId="0" borderId="0" xfId="45" applyNumberFormat="1" applyFont="1" applyBorder="1" applyAlignment="1">
      <alignment vertical="top" wrapText="1"/>
    </xf>
    <xf numFmtId="2" fontId="35" fillId="24" borderId="0" xfId="45" applyNumberFormat="1" applyFont="1" applyFill="1" applyBorder="1" applyAlignment="1">
      <alignment horizontal="center" vertical="center"/>
    </xf>
    <xf numFmtId="14" fontId="34" fillId="24" borderId="0" xfId="45" applyNumberFormat="1" applyFont="1" applyFill="1" applyBorder="1" applyAlignment="1">
      <alignment horizontal="left" vertical="top"/>
    </xf>
    <xf numFmtId="0" fontId="34" fillId="24" borderId="0" xfId="45" applyFont="1" applyFill="1" applyBorder="1" applyAlignment="1">
      <alignment horizontal="right" vertical="top"/>
    </xf>
    <xf numFmtId="0" fontId="52" fillId="0" borderId="0" xfId="0" applyFont="1" applyBorder="1" applyAlignment="1">
      <alignment vertical="top"/>
    </xf>
    <xf numFmtId="0" fontId="14" fillId="0" borderId="11" xfId="45" applyBorder="1"/>
    <xf numFmtId="0" fontId="14" fillId="0" borderId="12" xfId="45" applyBorder="1"/>
    <xf numFmtId="2" fontId="35" fillId="24" borderId="12" xfId="45" applyNumberFormat="1" applyFont="1" applyFill="1" applyBorder="1" applyAlignment="1">
      <alignment horizontal="left" vertical="top"/>
    </xf>
    <xf numFmtId="2" fontId="54" fillId="24" borderId="12" xfId="45" applyNumberFormat="1" applyFont="1" applyFill="1" applyBorder="1" applyAlignment="1">
      <alignment vertical="top"/>
    </xf>
    <xf numFmtId="0" fontId="34" fillId="24" borderId="18" xfId="45" applyFont="1" applyFill="1" applyBorder="1" applyAlignment="1">
      <alignment vertical="top"/>
    </xf>
    <xf numFmtId="0" fontId="35" fillId="24" borderId="13" xfId="45" applyFont="1" applyFill="1" applyBorder="1" applyAlignment="1">
      <alignment horizontal="left" vertical="top"/>
    </xf>
    <xf numFmtId="0" fontId="55" fillId="24" borderId="0" xfId="45" applyFont="1" applyFill="1" applyBorder="1" applyAlignment="1">
      <alignment horizontal="left" vertical="top"/>
    </xf>
    <xf numFmtId="2" fontId="56" fillId="24" borderId="0" xfId="107" applyNumberFormat="1" applyFill="1" applyBorder="1" applyAlignment="1">
      <alignment horizontal="center" vertical="top"/>
    </xf>
    <xf numFmtId="0" fontId="35" fillId="24" borderId="0" xfId="45" applyFont="1" applyFill="1" applyBorder="1" applyAlignment="1">
      <alignment horizontal="left" vertical="top"/>
    </xf>
    <xf numFmtId="2" fontId="57" fillId="29" borderId="11" xfId="45" applyNumberFormat="1" applyFont="1" applyFill="1" applyBorder="1" applyAlignment="1">
      <alignment horizontal="left" vertical="top"/>
    </xf>
    <xf numFmtId="2" fontId="57" fillId="29" borderId="12" xfId="45" applyNumberFormat="1" applyFont="1" applyFill="1" applyBorder="1" applyAlignment="1">
      <alignment vertical="top"/>
    </xf>
    <xf numFmtId="14" fontId="37" fillId="29" borderId="18" xfId="45" applyNumberFormat="1" applyFont="1" applyFill="1" applyBorder="1" applyAlignment="1">
      <alignment vertical="top"/>
    </xf>
    <xf numFmtId="0" fontId="35" fillId="24" borderId="19" xfId="45" applyFont="1" applyFill="1" applyBorder="1" applyAlignment="1">
      <alignment horizontal="left" vertical="top"/>
    </xf>
    <xf numFmtId="14" fontId="34" fillId="24" borderId="13" xfId="45" applyNumberFormat="1" applyFont="1" applyFill="1" applyBorder="1" applyAlignment="1">
      <alignment horizontal="left" vertical="top"/>
    </xf>
    <xf numFmtId="2" fontId="57" fillId="29" borderId="14" xfId="45" applyNumberFormat="1" applyFont="1" applyFill="1" applyBorder="1" applyAlignment="1">
      <alignment horizontal="left" vertical="top"/>
    </xf>
    <xf numFmtId="0" fontId="57" fillId="29" borderId="15" xfId="45" applyFont="1" applyFill="1" applyBorder="1" applyAlignment="1">
      <alignment vertical="top"/>
    </xf>
    <xf numFmtId="14" fontId="37" fillId="29" borderId="20" xfId="45" applyNumberFormat="1" applyFont="1" applyFill="1" applyBorder="1" applyAlignment="1">
      <alignment vertical="top"/>
    </xf>
    <xf numFmtId="14" fontId="34" fillId="24" borderId="19" xfId="45" applyNumberFormat="1" applyFont="1" applyFill="1" applyBorder="1" applyAlignment="1">
      <alignment horizontal="left" vertical="top"/>
    </xf>
    <xf numFmtId="49" fontId="58" fillId="0" borderId="13" xfId="45" applyNumberFormat="1" applyFont="1" applyBorder="1" applyAlignment="1">
      <alignment horizontal="center" vertical="top" wrapText="1"/>
    </xf>
    <xf numFmtId="2" fontId="34" fillId="0" borderId="0" xfId="45" applyNumberFormat="1" applyFont="1" applyFill="1" applyBorder="1" applyAlignment="1">
      <alignment horizontal="left" vertical="top" wrapText="1"/>
    </xf>
    <xf numFmtId="0" fontId="57" fillId="29" borderId="14" xfId="45" applyFont="1" applyFill="1" applyBorder="1" applyAlignment="1">
      <alignment vertical="top"/>
    </xf>
    <xf numFmtId="0" fontId="60" fillId="29" borderId="15" xfId="45" applyFont="1" applyFill="1" applyBorder="1" applyAlignment="1">
      <alignment vertical="top" wrapText="1"/>
    </xf>
    <xf numFmtId="168" fontId="60" fillId="29" borderId="20" xfId="45" applyNumberFormat="1" applyFont="1" applyFill="1" applyBorder="1" applyAlignment="1">
      <alignment vertical="top"/>
    </xf>
    <xf numFmtId="0" fontId="14" fillId="0" borderId="13" xfId="45" applyBorder="1"/>
    <xf numFmtId="0" fontId="39" fillId="0" borderId="0" xfId="45" applyFont="1" applyBorder="1" applyAlignment="1">
      <alignment horizontal="left" vertical="top"/>
    </xf>
    <xf numFmtId="0" fontId="14" fillId="0" borderId="0" xfId="45" applyBorder="1"/>
    <xf numFmtId="0" fontId="14" fillId="0" borderId="19" xfId="45" applyBorder="1"/>
    <xf numFmtId="0" fontId="43" fillId="31" borderId="27" xfId="45" applyFont="1" applyFill="1" applyBorder="1" applyAlignment="1">
      <alignment horizontal="left" vertical="top"/>
    </xf>
    <xf numFmtId="49" fontId="58" fillId="0" borderId="11" xfId="45" applyNumberFormat="1" applyFont="1" applyBorder="1" applyAlignment="1">
      <alignment horizontal="center" vertical="top" wrapText="1"/>
    </xf>
    <xf numFmtId="2" fontId="34" fillId="0" borderId="12" xfId="45" applyNumberFormat="1" applyFont="1" applyFill="1" applyBorder="1" applyAlignment="1">
      <alignment horizontal="left" vertical="top" wrapText="1"/>
    </xf>
    <xf numFmtId="167" fontId="59" fillId="24" borderId="18" xfId="45" applyNumberFormat="1" applyFont="1" applyFill="1" applyBorder="1" applyAlignment="1" applyProtection="1">
      <alignment horizontal="left" vertical="top"/>
    </xf>
    <xf numFmtId="0" fontId="59" fillId="0" borderId="0" xfId="45" applyFont="1" applyBorder="1" applyAlignment="1">
      <alignment vertical="top" wrapText="1"/>
    </xf>
    <xf numFmtId="167" fontId="59" fillId="24" borderId="19" xfId="45" applyNumberFormat="1" applyFont="1" applyFill="1" applyBorder="1" applyAlignment="1" applyProtection="1">
      <alignment horizontal="left" vertical="top"/>
    </xf>
    <xf numFmtId="171" fontId="35" fillId="24" borderId="0" xfId="45" applyNumberFormat="1" applyFont="1" applyFill="1" applyBorder="1" applyAlignment="1">
      <alignment horizontal="left" vertical="top"/>
    </xf>
    <xf numFmtId="0" fontId="60" fillId="29" borderId="14" xfId="45" applyFont="1" applyFill="1" applyBorder="1" applyAlignment="1">
      <alignment vertical="top"/>
    </xf>
    <xf numFmtId="0" fontId="61" fillId="31" borderId="14" xfId="45" applyFont="1" applyFill="1" applyBorder="1" applyAlignment="1">
      <alignment vertical="top"/>
    </xf>
    <xf numFmtId="0" fontId="61" fillId="31" borderId="15" xfId="45" applyFont="1" applyFill="1" applyBorder="1" applyAlignment="1">
      <alignment vertical="top" wrapText="1"/>
    </xf>
    <xf numFmtId="9" fontId="61" fillId="26" borderId="15" xfId="66" applyFont="1" applyFill="1" applyBorder="1" applyAlignment="1">
      <alignment horizontal="center" vertical="top" wrapText="1"/>
    </xf>
    <xf numFmtId="168" fontId="61" fillId="31" borderId="20" xfId="45" applyNumberFormat="1" applyFont="1" applyFill="1" applyBorder="1" applyAlignment="1">
      <alignment vertical="top"/>
    </xf>
    <xf numFmtId="0" fontId="14" fillId="0" borderId="14" xfId="45" applyBorder="1"/>
    <xf numFmtId="0" fontId="39" fillId="0" borderId="15" xfId="45" applyFont="1" applyBorder="1" applyAlignment="1">
      <alignment horizontal="left" vertical="top"/>
    </xf>
    <xf numFmtId="0" fontId="62" fillId="0" borderId="15" xfId="45" applyFont="1" applyBorder="1"/>
    <xf numFmtId="0" fontId="14" fillId="0" borderId="15" xfId="45" applyBorder="1"/>
    <xf numFmtId="0" fontId="14" fillId="0" borderId="20" xfId="45" applyBorder="1"/>
    <xf numFmtId="49" fontId="58" fillId="0" borderId="26" xfId="45" applyNumberFormat="1" applyFont="1" applyBorder="1" applyAlignment="1">
      <alignment horizontal="center" vertical="top" wrapText="1"/>
    </xf>
    <xf numFmtId="2" fontId="34" fillId="0" borderId="21" xfId="45" applyNumberFormat="1" applyFont="1" applyFill="1" applyBorder="1" applyAlignment="1">
      <alignment horizontal="left" vertical="top" wrapText="1"/>
    </xf>
    <xf numFmtId="167" fontId="59" fillId="24" borderId="23" xfId="45" applyNumberFormat="1" applyFont="1" applyFill="1" applyBorder="1" applyAlignment="1" applyProtection="1">
      <alignment horizontal="left" vertical="top"/>
    </xf>
    <xf numFmtId="2" fontId="35" fillId="24" borderId="12" xfId="45" applyNumberFormat="1" applyFont="1" applyFill="1" applyBorder="1" applyAlignment="1">
      <alignment horizontal="right" vertical="top"/>
    </xf>
    <xf numFmtId="2" fontId="35" fillId="24" borderId="12" xfId="45" applyNumberFormat="1" applyFont="1" applyFill="1" applyBorder="1" applyAlignment="1">
      <alignment horizontal="center" vertical="center"/>
    </xf>
    <xf numFmtId="2" fontId="35" fillId="24" borderId="18" xfId="45" applyNumberFormat="1" applyFont="1" applyFill="1" applyBorder="1" applyAlignment="1">
      <alignment horizontal="center" vertical="center"/>
    </xf>
    <xf numFmtId="0" fontId="34" fillId="24" borderId="15" xfId="45" applyFont="1" applyFill="1" applyBorder="1" applyAlignment="1">
      <alignment horizontal="right" vertical="top"/>
    </xf>
    <xf numFmtId="2" fontId="35" fillId="24" borderId="15" xfId="45" applyNumberFormat="1" applyFont="1" applyFill="1" applyBorder="1" applyAlignment="1">
      <alignment vertical="top"/>
    </xf>
    <xf numFmtId="2" fontId="35" fillId="24" borderId="15" xfId="45" applyNumberFormat="1" applyFont="1" applyFill="1" applyBorder="1" applyAlignment="1">
      <alignment horizontal="center" vertical="center"/>
    </xf>
    <xf numFmtId="2" fontId="35" fillId="24" borderId="20" xfId="45" applyNumberFormat="1" applyFont="1" applyFill="1" applyBorder="1" applyAlignment="1">
      <alignment horizontal="center" vertical="center"/>
    </xf>
    <xf numFmtId="0" fontId="37" fillId="29" borderId="21" xfId="45" applyFont="1" applyFill="1" applyBorder="1" applyAlignment="1">
      <alignment vertical="top"/>
    </xf>
    <xf numFmtId="0" fontId="63" fillId="29" borderId="21" xfId="45" applyFont="1" applyFill="1" applyBorder="1" applyAlignment="1">
      <alignment vertical="top" wrapText="1"/>
    </xf>
    <xf numFmtId="2" fontId="57" fillId="29" borderId="15" xfId="45" applyNumberFormat="1" applyFont="1" applyFill="1" applyBorder="1" applyAlignment="1">
      <alignment vertical="top"/>
    </xf>
    <xf numFmtId="0" fontId="44" fillId="24" borderId="26" xfId="45" applyFont="1" applyFill="1" applyBorder="1" applyAlignment="1">
      <alignment horizontal="left" vertical="top"/>
    </xf>
    <xf numFmtId="0" fontId="41" fillId="24" borderId="23" xfId="45" applyFont="1" applyFill="1" applyBorder="1" applyAlignment="1">
      <alignment horizontal="center" vertical="top"/>
    </xf>
    <xf numFmtId="165" fontId="44" fillId="24" borderId="23" xfId="57" applyNumberFormat="1" applyFont="1" applyFill="1" applyBorder="1" applyAlignment="1" applyProtection="1">
      <alignment horizontal="left" vertical="top"/>
    </xf>
    <xf numFmtId="0" fontId="44" fillId="24" borderId="14" xfId="45" applyFont="1" applyFill="1" applyBorder="1" applyAlignment="1">
      <alignment horizontal="left" vertical="top"/>
    </xf>
    <xf numFmtId="0" fontId="41" fillId="24" borderId="20" xfId="45" applyFont="1" applyFill="1" applyBorder="1" applyAlignment="1">
      <alignment horizontal="center" vertical="top"/>
    </xf>
    <xf numFmtId="165" fontId="44" fillId="24" borderId="20" xfId="57" applyNumberFormat="1" applyFont="1" applyFill="1" applyBorder="1" applyAlignment="1" applyProtection="1">
      <alignment horizontal="left" vertical="top"/>
    </xf>
    <xf numFmtId="2" fontId="64" fillId="29" borderId="26" xfId="45" applyNumberFormat="1" applyFont="1" applyFill="1" applyBorder="1" applyAlignment="1">
      <alignment vertical="top"/>
    </xf>
    <xf numFmtId="0" fontId="45" fillId="29" borderId="21" xfId="45" applyFont="1" applyFill="1" applyBorder="1" applyAlignment="1">
      <alignment vertical="top"/>
    </xf>
    <xf numFmtId="2" fontId="64" fillId="29" borderId="21" xfId="45" applyNumberFormat="1" applyFont="1" applyFill="1" applyBorder="1" applyAlignment="1">
      <alignment vertical="top"/>
    </xf>
    <xf numFmtId="2" fontId="44" fillId="24" borderId="11" xfId="45" applyNumberFormat="1" applyFont="1" applyFill="1" applyBorder="1" applyAlignment="1">
      <alignment vertical="top"/>
    </xf>
    <xf numFmtId="0" fontId="41" fillId="24" borderId="18" xfId="45" applyFont="1" applyFill="1" applyBorder="1" applyAlignment="1">
      <alignment vertical="top"/>
    </xf>
    <xf numFmtId="2" fontId="44" fillId="24" borderId="12" xfId="45" applyNumberFormat="1" applyFont="1" applyFill="1" applyBorder="1" applyAlignment="1">
      <alignment vertical="top"/>
    </xf>
    <xf numFmtId="0" fontId="44" fillId="32" borderId="26" xfId="45" applyFont="1" applyFill="1" applyBorder="1" applyAlignment="1">
      <alignment horizontal="right" vertical="top"/>
    </xf>
    <xf numFmtId="0" fontId="53" fillId="32" borderId="21" xfId="45" applyFont="1" applyFill="1" applyBorder="1" applyAlignment="1">
      <alignment horizontal="right" vertical="top"/>
    </xf>
    <xf numFmtId="0" fontId="44" fillId="32" borderId="21" xfId="45" applyFont="1" applyFill="1" applyBorder="1" applyAlignment="1">
      <alignment horizontal="right" vertical="top"/>
    </xf>
    <xf numFmtId="0" fontId="44" fillId="32" borderId="21" xfId="45" applyFont="1" applyFill="1" applyBorder="1" applyAlignment="1">
      <alignment vertical="top"/>
    </xf>
    <xf numFmtId="0" fontId="34" fillId="32" borderId="21" xfId="45" applyFont="1" applyFill="1" applyBorder="1" applyAlignment="1">
      <alignment horizontal="center" vertical="center"/>
    </xf>
    <xf numFmtId="0" fontId="44" fillId="32" borderId="21" xfId="45" applyFont="1" applyFill="1" applyBorder="1" applyAlignment="1">
      <alignment horizontal="center" vertical="center"/>
    </xf>
    <xf numFmtId="0" fontId="44" fillId="32" borderId="23" xfId="45" applyFont="1" applyFill="1" applyBorder="1" applyAlignment="1">
      <alignment horizontal="center" vertical="center"/>
    </xf>
    <xf numFmtId="0" fontId="44" fillId="32" borderId="14" xfId="45" applyFont="1" applyFill="1" applyBorder="1" applyAlignment="1">
      <alignment horizontal="right" vertical="top"/>
    </xf>
    <xf numFmtId="0" fontId="44" fillId="32" borderId="15" xfId="45" applyFont="1" applyFill="1" applyBorder="1" applyAlignment="1">
      <alignment horizontal="right" vertical="top"/>
    </xf>
    <xf numFmtId="0" fontId="44" fillId="32" borderId="15" xfId="45" applyFont="1" applyFill="1" applyBorder="1" applyAlignment="1">
      <alignment vertical="top"/>
    </xf>
    <xf numFmtId="0" fontId="34" fillId="32" borderId="15" xfId="45" applyFont="1" applyFill="1" applyBorder="1" applyAlignment="1">
      <alignment horizontal="center" vertical="center"/>
    </xf>
    <xf numFmtId="0" fontId="44" fillId="32" borderId="15" xfId="45" applyFont="1" applyFill="1" applyBorder="1" applyAlignment="1">
      <alignment horizontal="center" vertical="center"/>
    </xf>
    <xf numFmtId="0" fontId="44" fillId="32" borderId="20" xfId="45" applyFont="1" applyFill="1" applyBorder="1" applyAlignment="1">
      <alignment horizontal="center" vertical="center"/>
    </xf>
    <xf numFmtId="0" fontId="43" fillId="24" borderId="16" xfId="45" applyFont="1" applyFill="1" applyBorder="1" applyAlignment="1">
      <alignment horizontal="center" vertical="top" wrapText="1"/>
    </xf>
    <xf numFmtId="0" fontId="65" fillId="24" borderId="16" xfId="45" applyFont="1" applyFill="1" applyBorder="1" applyAlignment="1">
      <alignment horizontal="center" vertical="top" wrapText="1"/>
    </xf>
  </cellXfs>
  <cellStyles count="10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omma 3" xfId="60"/>
    <cellStyle name="Currency 10" xfId="65"/>
    <cellStyle name="Currency 2" xfId="50"/>
    <cellStyle name="Currency 3" xfId="57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7" builtinId="8"/>
    <cellStyle name="Hyperlink 2" xfId="67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2 2" xfId="56"/>
    <cellStyle name="Normal 4 2 2 2" xfId="76"/>
    <cellStyle name="Normal 4 2 2 2 2" xfId="100"/>
    <cellStyle name="Normal 4 2 2 3" xfId="88"/>
    <cellStyle name="Normal 4 2 3" xfId="73"/>
    <cellStyle name="Normal 4 2 3 2" xfId="97"/>
    <cellStyle name="Normal 4 2 4" xfId="85"/>
    <cellStyle name="Normal 4 3" xfId="51"/>
    <cellStyle name="Normal 4 3 2" xfId="55"/>
    <cellStyle name="Normal 4 3 2 2" xfId="75"/>
    <cellStyle name="Normal 4 3 2 2 2" xfId="99"/>
    <cellStyle name="Normal 4 3 2 3" xfId="87"/>
    <cellStyle name="Normal 4 3 3" xfId="72"/>
    <cellStyle name="Normal 4 3 3 2" xfId="96"/>
    <cellStyle name="Normal 4 3 4" xfId="84"/>
    <cellStyle name="Normal 4 4" xfId="54"/>
    <cellStyle name="Normal 4 4 2" xfId="74"/>
    <cellStyle name="Normal 4 4 2 2" xfId="98"/>
    <cellStyle name="Normal 4 4 3" xfId="86"/>
    <cellStyle name="Normal 4 5" xfId="70"/>
    <cellStyle name="Normal 4 6" xfId="71"/>
    <cellStyle name="Normal 4 6 2" xfId="95"/>
    <cellStyle name="Normal 4 7" xfId="83"/>
    <cellStyle name="Normal 5" xfId="49"/>
    <cellStyle name="Normal 6" xfId="59"/>
    <cellStyle name="Normal 6 2" xfId="69"/>
    <cellStyle name="Normal 6 2 2" xfId="82"/>
    <cellStyle name="Normal 6 2 2 2" xfId="106"/>
    <cellStyle name="Normal 6 2 3" xfId="94"/>
    <cellStyle name="Normal 6 3" xfId="77"/>
    <cellStyle name="Normal 6 3 2" xfId="101"/>
    <cellStyle name="Normal 6 4" xfId="89"/>
    <cellStyle name="Normal 7" xfId="61"/>
    <cellStyle name="Normal 7 2" xfId="62"/>
    <cellStyle name="Normal 7 2 2" xfId="63"/>
    <cellStyle name="Normal 7 2 2 2" xfId="80"/>
    <cellStyle name="Normal 7 2 2 2 2" xfId="104"/>
    <cellStyle name="Normal 7 2 2 3" xfId="92"/>
    <cellStyle name="Normal 7 2 3" xfId="79"/>
    <cellStyle name="Normal 7 2 3 2" xfId="103"/>
    <cellStyle name="Normal 7 2 4" xfId="91"/>
    <cellStyle name="Normal 7 3" xfId="78"/>
    <cellStyle name="Normal 7 3 2" xfId="102"/>
    <cellStyle name="Normal 7 4" xfId="90"/>
    <cellStyle name="Note" xfId="38" builtinId="10" customBuiltin="1"/>
    <cellStyle name="Output" xfId="39" builtinId="21" customBuiltin="1"/>
    <cellStyle name="Percent" xfId="64" builtinId="5"/>
    <cellStyle name="Percent 2" xfId="66"/>
    <cellStyle name="Percent 2 2" xfId="68"/>
    <cellStyle name="Percent 2 2 2" xfId="81"/>
    <cellStyle name="Percent 2 2 2 2" xfId="105"/>
    <cellStyle name="Percent 2 2 3" xfId="93"/>
    <cellStyle name="Percent 3" xfId="58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FE9494"/>
      <color rgb="FFFED2DC"/>
      <color rgb="FFD5D5D5"/>
      <color rgb="FFB94517"/>
      <color rgb="FFF55D61"/>
      <color rgb="FFF3F3F3"/>
      <color rgb="FFF50101"/>
      <color rgb="FFCE2008"/>
      <color rgb="FFFF512C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4"/>
  <sheetViews>
    <sheetView showGridLines="0" view="pageBreakPreview" zoomScaleNormal="100" zoomScaleSheetLayoutView="100" workbookViewId="0"/>
  </sheetViews>
  <sheetFormatPr defaultRowHeight="15" x14ac:dyDescent="0.2"/>
  <cols>
    <col min="1" max="1" width="8.88671875" style="2"/>
    <col min="2" max="2" width="9.88671875" style="2" customWidth="1"/>
    <col min="3" max="3" width="47.33203125" style="2" customWidth="1"/>
    <col min="4" max="4" width="7.88671875" style="2" customWidth="1"/>
    <col min="5" max="5" width="25.109375" style="2" customWidth="1"/>
    <col min="6" max="6" width="8.88671875" style="2"/>
    <col min="7" max="7" width="13.109375" style="2" bestFit="1" customWidth="1"/>
    <col min="8" max="16384" width="8.88671875" style="2"/>
  </cols>
  <sheetData>
    <row r="1" spans="1:15" ht="15.75" x14ac:dyDescent="0.2">
      <c r="A1" s="177"/>
      <c r="B1" s="178"/>
      <c r="C1" s="179"/>
      <c r="D1" s="179"/>
      <c r="E1" s="180"/>
      <c r="F1" s="181"/>
    </row>
    <row r="2" spans="1:15" ht="16.5" thickBot="1" x14ac:dyDescent="0.25">
      <c r="A2" s="182"/>
      <c r="B2" s="183"/>
      <c r="C2" s="184"/>
      <c r="D2" s="184"/>
      <c r="E2" s="184"/>
      <c r="F2" s="21"/>
      <c r="J2" s="185"/>
      <c r="K2" s="185"/>
      <c r="L2" s="185"/>
      <c r="M2" s="185"/>
    </row>
    <row r="3" spans="1:15" ht="15.75" x14ac:dyDescent="0.2">
      <c r="A3" s="182"/>
      <c r="B3" s="186" t="s">
        <v>8</v>
      </c>
      <c r="C3" s="187" t="str">
        <f>ELECRICAL!C$1</f>
        <v>NEW SERVICE BUILDING AT ENGLEWOOD SUBARU</v>
      </c>
      <c r="D3" s="187"/>
      <c r="E3" s="188"/>
      <c r="F3" s="189"/>
      <c r="J3" s="185"/>
      <c r="K3" s="174"/>
      <c r="L3" s="174"/>
      <c r="M3" s="174"/>
      <c r="N3" s="174"/>
      <c r="O3" s="174"/>
    </row>
    <row r="4" spans="1:15" ht="16.5" thickBot="1" x14ac:dyDescent="0.25">
      <c r="A4" s="190"/>
      <c r="B4" s="191" t="s">
        <v>9</v>
      </c>
      <c r="C4" s="233" t="str">
        <f>ELECRICAL!C$2</f>
        <v>S VAN BRUNT STREET, ENGLEWOOD NEWJERSEY 07631</v>
      </c>
      <c r="D4" s="192"/>
      <c r="E4" s="193"/>
      <c r="F4" s="194"/>
      <c r="J4" s="185"/>
      <c r="K4" s="174"/>
      <c r="L4" s="174"/>
      <c r="M4" s="174"/>
      <c r="N4" s="174"/>
      <c r="O4" s="174"/>
    </row>
    <row r="5" spans="1:15" ht="15.75" x14ac:dyDescent="0.2">
      <c r="A5" s="190"/>
      <c r="B5" s="195"/>
      <c r="C5" s="196" t="s">
        <v>153</v>
      </c>
      <c r="D5" s="196"/>
      <c r="E5" s="209">
        <v>0</v>
      </c>
      <c r="F5" s="189"/>
      <c r="G5" s="185"/>
      <c r="H5" s="185"/>
      <c r="I5" s="185"/>
      <c r="J5" s="185"/>
      <c r="K5" s="174"/>
      <c r="L5" s="174"/>
      <c r="M5" s="174"/>
      <c r="N5" s="174"/>
      <c r="O5" s="174"/>
    </row>
    <row r="6" spans="1:15" ht="15.75" x14ac:dyDescent="0.2">
      <c r="A6" s="190"/>
      <c r="B6" s="195"/>
      <c r="C6" s="196" t="s">
        <v>154</v>
      </c>
      <c r="D6" s="196"/>
      <c r="E6" s="209">
        <v>0</v>
      </c>
      <c r="F6" s="189"/>
      <c r="G6" s="185"/>
      <c r="H6" s="185"/>
      <c r="I6" s="185"/>
      <c r="J6" s="185"/>
      <c r="K6" s="174"/>
      <c r="L6" s="174"/>
      <c r="M6" s="174"/>
      <c r="N6" s="174"/>
      <c r="O6" s="174"/>
    </row>
    <row r="7" spans="1:15" ht="15.75" x14ac:dyDescent="0.2">
      <c r="A7" s="190"/>
      <c r="B7" s="195"/>
      <c r="C7" s="196" t="s">
        <v>155</v>
      </c>
      <c r="D7" s="196"/>
      <c r="E7" s="209">
        <v>0</v>
      </c>
      <c r="F7" s="189"/>
      <c r="G7" s="185"/>
      <c r="H7" s="185"/>
      <c r="I7" s="185"/>
      <c r="J7" s="185"/>
      <c r="K7" s="174"/>
      <c r="L7" s="174"/>
      <c r="M7" s="174"/>
      <c r="N7" s="174"/>
      <c r="O7" s="174"/>
    </row>
    <row r="8" spans="1:15" ht="15.75" x14ac:dyDescent="0.2">
      <c r="A8" s="190"/>
      <c r="B8" s="195"/>
      <c r="C8" s="196" t="s">
        <v>156</v>
      </c>
      <c r="D8" s="196"/>
      <c r="E8" s="209">
        <v>0</v>
      </c>
      <c r="F8" s="194"/>
      <c r="G8" s="174"/>
      <c r="H8" s="174"/>
      <c r="I8" s="174"/>
      <c r="J8" s="174"/>
      <c r="K8" s="174"/>
      <c r="L8" s="174"/>
      <c r="M8" s="174"/>
      <c r="N8" s="174"/>
      <c r="O8" s="174"/>
    </row>
    <row r="9" spans="1:15" ht="16.5" thickBot="1" x14ac:dyDescent="0.25">
      <c r="A9" s="190"/>
      <c r="B9" s="197" t="s">
        <v>157</v>
      </c>
      <c r="C9" s="198"/>
      <c r="D9" s="198"/>
      <c r="E9" s="199">
        <f>SUM(E5:E8)</f>
        <v>0</v>
      </c>
      <c r="F9" s="194"/>
      <c r="G9" s="185"/>
      <c r="H9" s="185"/>
      <c r="I9" s="185"/>
      <c r="J9" s="185"/>
      <c r="K9" s="174"/>
      <c r="L9" s="174"/>
      <c r="M9" s="174"/>
      <c r="N9" s="174"/>
      <c r="O9" s="174"/>
    </row>
    <row r="10" spans="1:15" ht="16.5" thickBot="1" x14ac:dyDescent="0.25">
      <c r="A10" s="200"/>
      <c r="B10" s="201"/>
      <c r="C10" s="202"/>
      <c r="D10" s="202"/>
      <c r="E10" s="202"/>
      <c r="F10" s="203"/>
    </row>
    <row r="11" spans="1:15" ht="16.5" thickBot="1" x14ac:dyDescent="0.25">
      <c r="A11" s="200"/>
      <c r="B11" s="204" t="s">
        <v>20</v>
      </c>
      <c r="C11" s="202"/>
      <c r="D11" s="202"/>
      <c r="E11" s="202"/>
      <c r="F11" s="203"/>
    </row>
    <row r="12" spans="1:15" ht="15.75" x14ac:dyDescent="0.2">
      <c r="A12" s="190"/>
      <c r="B12" s="205"/>
      <c r="C12" s="206" t="s">
        <v>158</v>
      </c>
      <c r="D12" s="206"/>
      <c r="E12" s="207">
        <f>ELECRICAL!L$110</f>
        <v>0</v>
      </c>
      <c r="F12" s="189"/>
      <c r="G12" s="185"/>
      <c r="H12" s="185"/>
      <c r="I12" s="185"/>
      <c r="J12" s="185"/>
      <c r="K12" s="174"/>
      <c r="L12" s="174"/>
      <c r="M12" s="174"/>
      <c r="N12" s="174"/>
      <c r="O12" s="174"/>
    </row>
    <row r="13" spans="1:15" ht="15.75" x14ac:dyDescent="0.2">
      <c r="A13" s="190"/>
      <c r="B13" s="195"/>
      <c r="C13" s="196" t="s">
        <v>162</v>
      </c>
      <c r="D13" s="196"/>
      <c r="E13" s="209">
        <f>ELECRICAL!L$119</f>
        <v>0</v>
      </c>
      <c r="F13" s="189"/>
      <c r="G13" s="185"/>
      <c r="H13" s="185"/>
      <c r="I13" s="185"/>
      <c r="J13" s="185"/>
      <c r="K13" s="174"/>
      <c r="L13" s="174"/>
      <c r="M13" s="174"/>
      <c r="N13" s="174"/>
      <c r="O13" s="174"/>
    </row>
    <row r="14" spans="1:15" ht="15.75" x14ac:dyDescent="0.2">
      <c r="A14" s="190"/>
      <c r="B14" s="195"/>
      <c r="C14" s="196" t="s">
        <v>163</v>
      </c>
      <c r="D14" s="196"/>
      <c r="E14" s="209">
        <f>ELECRICAL!L$135</f>
        <v>0</v>
      </c>
      <c r="F14" s="189"/>
      <c r="G14" s="185"/>
      <c r="H14" s="185"/>
      <c r="I14" s="185"/>
      <c r="J14" s="185"/>
      <c r="K14" s="174"/>
      <c r="L14" s="174"/>
      <c r="M14" s="174"/>
      <c r="N14" s="174"/>
      <c r="O14" s="174"/>
    </row>
    <row r="15" spans="1:15" ht="15.75" x14ac:dyDescent="0.2">
      <c r="A15" s="190"/>
      <c r="B15" s="195"/>
      <c r="C15" s="196"/>
      <c r="D15" s="196"/>
      <c r="E15" s="209"/>
      <c r="F15" s="189"/>
      <c r="G15" s="185"/>
      <c r="H15" s="185"/>
      <c r="I15" s="185"/>
      <c r="J15" s="185"/>
      <c r="K15" s="174"/>
      <c r="L15" s="174"/>
      <c r="M15" s="174"/>
      <c r="N15" s="174"/>
      <c r="O15" s="174"/>
    </row>
    <row r="16" spans="1:15" ht="15.75" x14ac:dyDescent="0.2">
      <c r="A16" s="190"/>
      <c r="B16" s="195"/>
      <c r="C16" s="208"/>
      <c r="D16" s="208"/>
      <c r="E16" s="209"/>
      <c r="F16" s="189"/>
      <c r="G16" s="210"/>
      <c r="H16" s="185"/>
      <c r="I16" s="185"/>
      <c r="J16" s="185"/>
      <c r="K16" s="174"/>
      <c r="L16" s="174"/>
      <c r="M16" s="174"/>
      <c r="N16" s="174"/>
      <c r="O16" s="174"/>
    </row>
    <row r="17" spans="1:15" ht="16.5" thickBot="1" x14ac:dyDescent="0.25">
      <c r="A17" s="190"/>
      <c r="B17" s="211" t="s">
        <v>159</v>
      </c>
      <c r="C17" s="198"/>
      <c r="D17" s="198"/>
      <c r="E17" s="199">
        <f>SUM(E9:E16)</f>
        <v>0</v>
      </c>
      <c r="F17" s="194"/>
      <c r="G17" s="185"/>
      <c r="H17" s="185"/>
      <c r="I17" s="185"/>
      <c r="J17" s="185"/>
      <c r="K17" s="174"/>
      <c r="L17" s="174"/>
      <c r="M17" s="174"/>
      <c r="N17" s="174"/>
      <c r="O17" s="174"/>
    </row>
    <row r="18" spans="1:15" ht="16.5" thickBot="1" x14ac:dyDescent="0.25">
      <c r="A18" s="190"/>
      <c r="B18" s="212" t="s">
        <v>160</v>
      </c>
      <c r="C18" s="213"/>
      <c r="D18" s="214">
        <v>0.2</v>
      </c>
      <c r="E18" s="215">
        <f>D18*E17</f>
        <v>0</v>
      </c>
      <c r="F18" s="194"/>
      <c r="G18" s="185"/>
      <c r="H18" s="185"/>
      <c r="I18" s="185"/>
      <c r="J18" s="185"/>
      <c r="K18" s="174"/>
      <c r="L18" s="174"/>
      <c r="M18" s="174"/>
      <c r="N18" s="174"/>
      <c r="O18" s="174"/>
    </row>
    <row r="19" spans="1:15" ht="16.5" thickBot="1" x14ac:dyDescent="0.25">
      <c r="A19" s="190"/>
      <c r="B19" s="211" t="s">
        <v>148</v>
      </c>
      <c r="C19" s="198"/>
      <c r="D19" s="198"/>
      <c r="E19" s="199">
        <f>SUM(E17:E18)</f>
        <v>0</v>
      </c>
      <c r="F19" s="194"/>
      <c r="G19" s="185"/>
      <c r="H19" s="185"/>
      <c r="I19" s="185"/>
      <c r="J19" s="185"/>
      <c r="K19" s="174"/>
      <c r="L19" s="174"/>
      <c r="M19" s="174"/>
      <c r="N19" s="174"/>
      <c r="O19" s="174"/>
    </row>
    <row r="20" spans="1:15" ht="16.5" thickBot="1" x14ac:dyDescent="0.25">
      <c r="A20" s="200"/>
      <c r="B20" s="201"/>
      <c r="C20" s="202"/>
      <c r="D20" s="202"/>
      <c r="E20" s="202"/>
      <c r="F20" s="203"/>
    </row>
    <row r="21" spans="1:15" ht="16.5" thickBot="1" x14ac:dyDescent="0.25">
      <c r="A21" s="200"/>
      <c r="B21" s="204" t="s">
        <v>35</v>
      </c>
      <c r="C21" s="202"/>
      <c r="D21" s="202"/>
      <c r="E21" s="202"/>
      <c r="F21" s="203"/>
    </row>
    <row r="22" spans="1:15" ht="16.5" thickBot="1" x14ac:dyDescent="0.25">
      <c r="A22" s="190"/>
      <c r="B22" s="221"/>
      <c r="C22" s="222" t="s">
        <v>35</v>
      </c>
      <c r="D22" s="222"/>
      <c r="E22" s="223">
        <f>ELECRICAL!C$6</f>
        <v>0</v>
      </c>
      <c r="F22" s="189"/>
      <c r="G22" s="185"/>
      <c r="H22" s="185"/>
      <c r="I22" s="185"/>
      <c r="J22" s="185"/>
      <c r="K22" s="174"/>
      <c r="L22" s="174"/>
      <c r="M22" s="174"/>
      <c r="N22" s="174"/>
      <c r="O22" s="174"/>
    </row>
    <row r="23" spans="1:15" ht="15.75" x14ac:dyDescent="0.2">
      <c r="A23" s="200"/>
      <c r="B23" s="201"/>
      <c r="C23" s="202"/>
      <c r="D23" s="202"/>
      <c r="E23" s="202"/>
      <c r="F23" s="203"/>
    </row>
    <row r="24" spans="1:15" ht="16.5" thickBot="1" x14ac:dyDescent="0.25">
      <c r="A24" s="216"/>
      <c r="B24" s="217"/>
      <c r="C24" s="218" t="s">
        <v>161</v>
      </c>
      <c r="D24" s="218"/>
      <c r="E24" s="219"/>
      <c r="F24" s="220"/>
    </row>
  </sheetData>
  <printOptions horizontalCentered="1" verticalCentered="1"/>
  <pageMargins left="0.25" right="0.25" top="0.75" bottom="0.75" header="0.3" footer="0.3"/>
  <pageSetup paperSize="32767" orientation="landscape" r:id="rId1"/>
  <headerFooter>
    <oddFooter xml:space="preserve">&amp;C&amp;P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F196"/>
  <sheetViews>
    <sheetView tabSelected="1" view="pageBreakPreview" zoomScale="90" zoomScaleNormal="100" zoomScaleSheetLayoutView="90" zoomScalePageLayoutView="50" workbookViewId="0">
      <pane ySplit="7" topLeftCell="A8" activePane="bottomLeft" state="frozen"/>
      <selection pane="bottomLeft" activeCell="C106" sqref="C100:C106"/>
    </sheetView>
  </sheetViews>
  <sheetFormatPr defaultColWidth="8.88671875" defaultRowHeight="15.75" x14ac:dyDescent="0.2"/>
  <cols>
    <col min="1" max="1" width="5.33203125" style="60" customWidth="1"/>
    <col min="2" max="2" width="10.44140625" style="61" customWidth="1"/>
    <col min="3" max="3" width="11.21875" style="61" customWidth="1"/>
    <col min="4" max="4" width="11" style="62" customWidth="1"/>
    <col min="5" max="5" width="42.5546875" style="46" customWidth="1"/>
    <col min="6" max="6" width="10" style="98" customWidth="1"/>
    <col min="7" max="7" width="7.88671875" style="98" customWidth="1"/>
    <col min="8" max="8" width="11.33203125" style="98" customWidth="1"/>
    <col min="9" max="9" width="6.5546875" style="61" customWidth="1"/>
    <col min="10" max="10" width="10.5546875" style="61" customWidth="1"/>
    <col min="11" max="11" width="11.5546875" style="155" customWidth="1"/>
    <col min="12" max="12" width="12.33203125" style="156" customWidth="1"/>
    <col min="13" max="16384" width="8.88671875" style="2"/>
  </cols>
  <sheetData>
    <row r="1" spans="1:266" s="18" customFormat="1" ht="19.5" thickBot="1" x14ac:dyDescent="0.25">
      <c r="A1" s="240" t="s">
        <v>8</v>
      </c>
      <c r="B1" s="241"/>
      <c r="C1" s="242" t="s">
        <v>134</v>
      </c>
      <c r="D1" s="231"/>
      <c r="E1" s="232"/>
      <c r="F1" s="94"/>
      <c r="G1" s="94"/>
      <c r="H1" s="94"/>
      <c r="I1" s="94"/>
      <c r="J1" s="94"/>
      <c r="K1" s="94"/>
      <c r="L1" s="133"/>
      <c r="M1" s="19"/>
      <c r="N1" s="19"/>
      <c r="O1" s="19"/>
      <c r="P1" s="19"/>
      <c r="Q1" s="19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</row>
    <row r="2" spans="1:266" ht="18.75" x14ac:dyDescent="0.2">
      <c r="A2" s="243" t="s">
        <v>9</v>
      </c>
      <c r="B2" s="244"/>
      <c r="C2" s="245" t="s">
        <v>135</v>
      </c>
      <c r="D2" s="224"/>
      <c r="E2" s="22"/>
      <c r="F2" s="225"/>
      <c r="G2" s="225"/>
      <c r="H2" s="225"/>
      <c r="I2" s="225"/>
      <c r="J2" s="225"/>
      <c r="K2" s="225"/>
      <c r="L2" s="226"/>
    </row>
    <row r="3" spans="1:266" x14ac:dyDescent="0.2">
      <c r="A3" s="23" t="s">
        <v>17</v>
      </c>
      <c r="B3" s="21"/>
      <c r="C3" s="174">
        <v>45142</v>
      </c>
      <c r="D3" s="175"/>
      <c r="E3" s="93"/>
      <c r="F3" s="173"/>
      <c r="G3" s="173"/>
      <c r="H3" s="173"/>
      <c r="I3" s="173"/>
      <c r="J3" s="173"/>
      <c r="K3" s="173"/>
      <c r="L3" s="134"/>
    </row>
    <row r="4" spans="1:266" ht="16.5" thickBot="1" x14ac:dyDescent="0.25">
      <c r="A4" s="23" t="s">
        <v>10</v>
      </c>
      <c r="B4" s="21"/>
      <c r="C4" s="174">
        <v>45120</v>
      </c>
      <c r="D4" s="175"/>
      <c r="E4" s="93"/>
      <c r="F4" s="173"/>
      <c r="G4" s="173"/>
      <c r="H4" s="173"/>
      <c r="I4" s="173"/>
      <c r="J4" s="173"/>
      <c r="K4" s="173"/>
      <c r="L4" s="134"/>
    </row>
    <row r="5" spans="1:266" ht="19.5" thickBot="1" x14ac:dyDescent="0.25">
      <c r="A5" s="234" t="s">
        <v>148</v>
      </c>
      <c r="B5" s="235"/>
      <c r="C5" s="236">
        <f>L$140</f>
        <v>0</v>
      </c>
      <c r="D5" s="175"/>
      <c r="E5" s="93"/>
      <c r="F5" s="173"/>
      <c r="G5" s="173"/>
      <c r="H5" s="173"/>
      <c r="I5" s="173"/>
      <c r="J5" s="173"/>
      <c r="K5" s="173"/>
      <c r="L5" s="134"/>
    </row>
    <row r="6" spans="1:266" ht="19.5" thickBot="1" x14ac:dyDescent="0.25">
      <c r="A6" s="237" t="s">
        <v>33</v>
      </c>
      <c r="B6" s="238"/>
      <c r="C6" s="239">
        <f>L$153</f>
        <v>0</v>
      </c>
      <c r="D6" s="227"/>
      <c r="E6" s="228"/>
      <c r="F6" s="229"/>
      <c r="G6" s="229"/>
      <c r="H6" s="229"/>
      <c r="I6" s="229"/>
      <c r="J6" s="229"/>
      <c r="K6" s="229"/>
      <c r="L6" s="230"/>
    </row>
    <row r="7" spans="1:266" ht="32.25" customHeight="1" thickBot="1" x14ac:dyDescent="0.25">
      <c r="A7" s="88" t="s">
        <v>11</v>
      </c>
      <c r="B7" s="89" t="s">
        <v>4</v>
      </c>
      <c r="C7" s="89" t="s">
        <v>5</v>
      </c>
      <c r="D7" s="89" t="s">
        <v>6</v>
      </c>
      <c r="E7" s="90" t="s">
        <v>1</v>
      </c>
      <c r="F7" s="90"/>
      <c r="G7" s="90" t="s">
        <v>2</v>
      </c>
      <c r="H7" s="90" t="s">
        <v>3</v>
      </c>
      <c r="I7" s="89" t="s">
        <v>0</v>
      </c>
      <c r="J7" s="89" t="s">
        <v>147</v>
      </c>
      <c r="K7" s="91" t="s">
        <v>7</v>
      </c>
      <c r="L7" s="92" t="s">
        <v>16</v>
      </c>
    </row>
    <row r="8" spans="1:266" ht="19.5" thickBot="1" x14ac:dyDescent="0.25">
      <c r="A8" s="25" t="str">
        <f>IF(F8&lt;&gt;"",1+MAX(#REF!),"")</f>
        <v/>
      </c>
      <c r="B8" s="253"/>
      <c r="C8" s="254"/>
      <c r="D8" s="254"/>
      <c r="E8" s="255" t="s">
        <v>32</v>
      </c>
      <c r="F8" s="256"/>
      <c r="G8" s="257"/>
      <c r="H8" s="257"/>
      <c r="I8" s="257"/>
      <c r="J8" s="257"/>
      <c r="K8" s="257"/>
      <c r="L8" s="258"/>
    </row>
    <row r="9" spans="1:266" ht="19.5" thickBot="1" x14ac:dyDescent="0.25">
      <c r="A9" s="25" t="str">
        <f>IF(F9&lt;&gt;"",1+MAX(#REF!),"")</f>
        <v/>
      </c>
      <c r="B9" s="26"/>
      <c r="C9" s="27"/>
      <c r="D9" s="27" t="s">
        <v>19</v>
      </c>
      <c r="E9" s="28" t="s">
        <v>20</v>
      </c>
      <c r="F9" s="135"/>
      <c r="G9" s="136"/>
      <c r="H9" s="136"/>
      <c r="I9" s="136"/>
      <c r="J9" s="136"/>
      <c r="K9" s="136"/>
      <c r="L9" s="137"/>
    </row>
    <row r="10" spans="1:266" ht="16.5" customHeight="1" thickBot="1" x14ac:dyDescent="0.25">
      <c r="A10" s="25" t="str">
        <f>IF(F10&lt;&gt;"",1+MAX($A$7:A9),"")</f>
        <v/>
      </c>
      <c r="B10" s="31"/>
      <c r="C10" s="32"/>
      <c r="D10" s="33"/>
      <c r="E10" s="34" t="s">
        <v>25</v>
      </c>
      <c r="F10" s="35"/>
      <c r="G10" s="12"/>
      <c r="H10" s="13"/>
      <c r="I10" s="14"/>
      <c r="J10" s="15"/>
      <c r="K10" s="29"/>
      <c r="L10" s="138"/>
    </row>
    <row r="11" spans="1:266" s="75" customFormat="1" x14ac:dyDescent="0.2">
      <c r="A11" s="25">
        <f>IF(F11&lt;&gt;"",1+MAX($A$7:A10),"")</f>
        <v>1</v>
      </c>
      <c r="B11" s="7" t="s">
        <v>66</v>
      </c>
      <c r="C11" s="86"/>
      <c r="D11" s="63"/>
      <c r="E11" s="45" t="s">
        <v>49</v>
      </c>
      <c r="F11" s="1">
        <v>2</v>
      </c>
      <c r="G11" s="77">
        <v>0</v>
      </c>
      <c r="H11" s="78">
        <f>F11*(1+G11)</f>
        <v>2</v>
      </c>
      <c r="I11" s="79" t="s">
        <v>13</v>
      </c>
      <c r="J11" s="157">
        <v>0</v>
      </c>
      <c r="K11" s="95">
        <f t="shared" ref="K11:K25" si="0">J11*H11</f>
        <v>0</v>
      </c>
      <c r="L11" s="73"/>
      <c r="M11" s="74"/>
      <c r="N11" s="74"/>
      <c r="O11" s="74"/>
      <c r="P11" s="74"/>
      <c r="Q11" s="74"/>
      <c r="R11" s="74"/>
      <c r="S11" s="74"/>
    </row>
    <row r="12" spans="1:266" s="75" customFormat="1" ht="31.5" x14ac:dyDescent="0.2">
      <c r="A12" s="25">
        <f>IF(F12&lt;&gt;"",1+MAX($A$7:A11),"")</f>
        <v>2</v>
      </c>
      <c r="B12" s="7" t="s">
        <v>66</v>
      </c>
      <c r="C12" s="86"/>
      <c r="D12" s="63"/>
      <c r="E12" s="45" t="s">
        <v>50</v>
      </c>
      <c r="F12" s="1">
        <v>3</v>
      </c>
      <c r="G12" s="77">
        <v>0</v>
      </c>
      <c r="H12" s="78">
        <f>F12*(1+G12)</f>
        <v>3</v>
      </c>
      <c r="I12" s="79" t="s">
        <v>13</v>
      </c>
      <c r="J12" s="157">
        <v>0</v>
      </c>
      <c r="K12" s="95">
        <f t="shared" si="0"/>
        <v>0</v>
      </c>
      <c r="L12" s="73"/>
      <c r="M12" s="74"/>
      <c r="N12" s="74"/>
      <c r="O12" s="74"/>
      <c r="P12" s="74"/>
      <c r="Q12" s="74"/>
      <c r="R12" s="74"/>
      <c r="S12" s="74"/>
    </row>
    <row r="13" spans="1:266" s="75" customFormat="1" ht="47.25" x14ac:dyDescent="0.2">
      <c r="A13" s="25">
        <f>IF(F13&lt;&gt;"",1+MAX($A$7:A12),"")</f>
        <v>3</v>
      </c>
      <c r="B13" s="7" t="s">
        <v>66</v>
      </c>
      <c r="C13" s="86" t="s">
        <v>65</v>
      </c>
      <c r="D13" s="63"/>
      <c r="E13" s="45" t="s">
        <v>51</v>
      </c>
      <c r="F13" s="1">
        <v>5</v>
      </c>
      <c r="G13" s="77">
        <v>0</v>
      </c>
      <c r="H13" s="78">
        <f>F13*(1+G13)</f>
        <v>5</v>
      </c>
      <c r="I13" s="79" t="s">
        <v>13</v>
      </c>
      <c r="J13" s="157">
        <v>0</v>
      </c>
      <c r="K13" s="95">
        <f t="shared" si="0"/>
        <v>0</v>
      </c>
      <c r="L13" s="73"/>
      <c r="M13" s="74"/>
      <c r="N13" s="74"/>
      <c r="O13" s="74"/>
      <c r="P13" s="74"/>
      <c r="Q13" s="74"/>
      <c r="R13" s="74"/>
      <c r="S13" s="74"/>
    </row>
    <row r="14" spans="1:266" s="75" customFormat="1" ht="47.25" x14ac:dyDescent="0.2">
      <c r="A14" s="25">
        <f>IF(F14&lt;&gt;"",1+MAX($A$7:A13),"")</f>
        <v>4</v>
      </c>
      <c r="B14" s="7" t="s">
        <v>66</v>
      </c>
      <c r="C14" s="86" t="s">
        <v>65</v>
      </c>
      <c r="D14" s="63"/>
      <c r="E14" s="45" t="s">
        <v>52</v>
      </c>
      <c r="F14" s="1">
        <v>8</v>
      </c>
      <c r="G14" s="77">
        <v>0</v>
      </c>
      <c r="H14" s="78">
        <f t="shared" ref="H14:H16" si="1">F14*(1+G14)</f>
        <v>8</v>
      </c>
      <c r="I14" s="79" t="s">
        <v>13</v>
      </c>
      <c r="J14" s="157">
        <v>0</v>
      </c>
      <c r="K14" s="95">
        <f t="shared" si="0"/>
        <v>0</v>
      </c>
      <c r="L14" s="73"/>
      <c r="M14" s="74"/>
      <c r="N14" s="74"/>
      <c r="O14" s="74"/>
      <c r="P14" s="74"/>
      <c r="Q14" s="74"/>
      <c r="R14" s="74"/>
      <c r="S14" s="74"/>
    </row>
    <row r="15" spans="1:266" s="75" customFormat="1" ht="47.25" x14ac:dyDescent="0.2">
      <c r="A15" s="25">
        <f>IF(F15&lt;&gt;"",1+MAX($A$7:A14),"")</f>
        <v>5</v>
      </c>
      <c r="B15" s="7" t="s">
        <v>66</v>
      </c>
      <c r="C15" s="86" t="s">
        <v>65</v>
      </c>
      <c r="D15" s="6"/>
      <c r="E15" s="5" t="s">
        <v>53</v>
      </c>
      <c r="F15" s="1">
        <v>61</v>
      </c>
      <c r="G15" s="77">
        <v>0</v>
      </c>
      <c r="H15" s="78">
        <f t="shared" si="1"/>
        <v>61</v>
      </c>
      <c r="I15" s="79" t="s">
        <v>13</v>
      </c>
      <c r="J15" s="157">
        <v>0</v>
      </c>
      <c r="K15" s="95">
        <f t="shared" si="0"/>
        <v>0</v>
      </c>
      <c r="L15" s="73"/>
      <c r="M15" s="74"/>
      <c r="N15" s="74"/>
      <c r="O15" s="74"/>
      <c r="P15" s="74"/>
      <c r="Q15" s="74"/>
      <c r="R15" s="74"/>
      <c r="S15" s="74"/>
    </row>
    <row r="16" spans="1:266" s="75" customFormat="1" ht="47.25" x14ac:dyDescent="0.2">
      <c r="A16" s="25">
        <f>IF(F16&lt;&gt;"",1+MAX($A$7:A15),"")</f>
        <v>6</v>
      </c>
      <c r="B16" s="7" t="s">
        <v>66</v>
      </c>
      <c r="C16" s="86" t="s">
        <v>65</v>
      </c>
      <c r="D16" s="6"/>
      <c r="E16" s="5" t="s">
        <v>55</v>
      </c>
      <c r="F16" s="1">
        <v>42</v>
      </c>
      <c r="G16" s="77">
        <v>0</v>
      </c>
      <c r="H16" s="78">
        <f t="shared" si="1"/>
        <v>42</v>
      </c>
      <c r="I16" s="79" t="s">
        <v>13</v>
      </c>
      <c r="J16" s="157">
        <v>0</v>
      </c>
      <c r="K16" s="95">
        <f t="shared" si="0"/>
        <v>0</v>
      </c>
      <c r="L16" s="73"/>
      <c r="M16" s="74"/>
      <c r="N16" s="74"/>
      <c r="O16" s="74"/>
      <c r="P16" s="74"/>
      <c r="Q16" s="74"/>
      <c r="R16" s="74"/>
      <c r="S16" s="74"/>
    </row>
    <row r="17" spans="1:19" s="75" customFormat="1" ht="47.25" x14ac:dyDescent="0.2">
      <c r="A17" s="25">
        <f>IF(F17&lt;&gt;"",1+MAX($A$7:A16),"")</f>
        <v>7</v>
      </c>
      <c r="B17" s="7" t="s">
        <v>66</v>
      </c>
      <c r="C17" s="86" t="s">
        <v>65</v>
      </c>
      <c r="D17" s="63"/>
      <c r="E17" s="45" t="s">
        <v>54</v>
      </c>
      <c r="F17" s="1">
        <v>4</v>
      </c>
      <c r="G17" s="77">
        <v>0</v>
      </c>
      <c r="H17" s="78">
        <f>F17*(1+G17)</f>
        <v>4</v>
      </c>
      <c r="I17" s="79" t="s">
        <v>13</v>
      </c>
      <c r="J17" s="157">
        <v>0</v>
      </c>
      <c r="K17" s="95">
        <f t="shared" si="0"/>
        <v>0</v>
      </c>
      <c r="L17" s="73"/>
      <c r="M17" s="74"/>
      <c r="N17" s="74"/>
      <c r="O17" s="74"/>
      <c r="P17" s="74"/>
      <c r="Q17" s="74"/>
      <c r="R17" s="74"/>
      <c r="S17" s="74"/>
    </row>
    <row r="18" spans="1:19" s="75" customFormat="1" ht="31.5" x14ac:dyDescent="0.2">
      <c r="A18" s="25">
        <f>IF(F18&lt;&gt;"",1+MAX($A$7:A17),"")</f>
        <v>8</v>
      </c>
      <c r="B18" s="7" t="s">
        <v>66</v>
      </c>
      <c r="C18" s="86" t="s">
        <v>65</v>
      </c>
      <c r="D18" s="63"/>
      <c r="E18" s="45" t="s">
        <v>56</v>
      </c>
      <c r="F18" s="1">
        <v>13</v>
      </c>
      <c r="G18" s="77">
        <v>0</v>
      </c>
      <c r="H18" s="78">
        <f>F18*(1+G18)</f>
        <v>13</v>
      </c>
      <c r="I18" s="79" t="s">
        <v>13</v>
      </c>
      <c r="J18" s="157">
        <v>0</v>
      </c>
      <c r="K18" s="95">
        <f t="shared" si="0"/>
        <v>0</v>
      </c>
      <c r="L18" s="73"/>
      <c r="M18" s="74"/>
      <c r="N18" s="74"/>
      <c r="O18" s="74"/>
      <c r="P18" s="74"/>
      <c r="Q18" s="74"/>
      <c r="R18" s="74"/>
      <c r="S18" s="74"/>
    </row>
    <row r="19" spans="1:19" s="75" customFormat="1" ht="47.25" x14ac:dyDescent="0.2">
      <c r="A19" s="25">
        <f>IF(F19&lt;&gt;"",1+MAX($A$7:A18),"")</f>
        <v>9</v>
      </c>
      <c r="B19" s="7" t="s">
        <v>66</v>
      </c>
      <c r="C19" s="86" t="s">
        <v>65</v>
      </c>
      <c r="D19" s="63"/>
      <c r="E19" s="45" t="s">
        <v>57</v>
      </c>
      <c r="F19" s="1">
        <v>3</v>
      </c>
      <c r="G19" s="77">
        <v>0</v>
      </c>
      <c r="H19" s="78">
        <f t="shared" ref="H19:H21" si="2">F19*(1+G19)</f>
        <v>3</v>
      </c>
      <c r="I19" s="79" t="s">
        <v>13</v>
      </c>
      <c r="J19" s="157">
        <v>0</v>
      </c>
      <c r="K19" s="95">
        <f t="shared" si="0"/>
        <v>0</v>
      </c>
      <c r="L19" s="73"/>
      <c r="M19" s="74"/>
      <c r="N19" s="74"/>
      <c r="O19" s="74"/>
      <c r="P19" s="74"/>
      <c r="Q19" s="74"/>
      <c r="R19" s="74"/>
      <c r="S19" s="74"/>
    </row>
    <row r="20" spans="1:19" s="75" customFormat="1" ht="31.5" x14ac:dyDescent="0.2">
      <c r="A20" s="25">
        <f>IF(F20&lt;&gt;"",1+MAX($A$7:A19),"")</f>
        <v>10</v>
      </c>
      <c r="B20" s="7" t="s">
        <v>66</v>
      </c>
      <c r="C20" s="86" t="s">
        <v>65</v>
      </c>
      <c r="D20" s="6"/>
      <c r="E20" s="5" t="s">
        <v>58</v>
      </c>
      <c r="F20" s="1">
        <v>1</v>
      </c>
      <c r="G20" s="77">
        <v>0</v>
      </c>
      <c r="H20" s="78">
        <f t="shared" si="2"/>
        <v>1</v>
      </c>
      <c r="I20" s="79" t="s">
        <v>13</v>
      </c>
      <c r="J20" s="157">
        <v>0</v>
      </c>
      <c r="K20" s="95">
        <f t="shared" si="0"/>
        <v>0</v>
      </c>
      <c r="L20" s="73"/>
      <c r="M20" s="74"/>
      <c r="N20" s="74"/>
      <c r="O20" s="74"/>
      <c r="P20" s="74"/>
      <c r="Q20" s="74"/>
      <c r="R20" s="74"/>
      <c r="S20" s="74"/>
    </row>
    <row r="21" spans="1:19" s="75" customFormat="1" ht="31.5" x14ac:dyDescent="0.2">
      <c r="A21" s="25">
        <f>IF(F21&lt;&gt;"",1+MAX($A$7:A20),"")</f>
        <v>11</v>
      </c>
      <c r="B21" s="7" t="s">
        <v>66</v>
      </c>
      <c r="C21" s="86" t="s">
        <v>65</v>
      </c>
      <c r="D21" s="6"/>
      <c r="E21" s="5" t="s">
        <v>59</v>
      </c>
      <c r="F21" s="1">
        <v>3</v>
      </c>
      <c r="G21" s="77">
        <v>0</v>
      </c>
      <c r="H21" s="78">
        <f t="shared" si="2"/>
        <v>3</v>
      </c>
      <c r="I21" s="79" t="s">
        <v>13</v>
      </c>
      <c r="J21" s="157">
        <v>0</v>
      </c>
      <c r="K21" s="95">
        <f t="shared" si="0"/>
        <v>0</v>
      </c>
      <c r="L21" s="73"/>
      <c r="M21" s="74"/>
      <c r="N21" s="74"/>
      <c r="O21" s="74"/>
      <c r="P21" s="74"/>
      <c r="Q21" s="74"/>
      <c r="R21" s="74"/>
      <c r="S21" s="74"/>
    </row>
    <row r="22" spans="1:19" s="75" customFormat="1" ht="31.5" x14ac:dyDescent="0.2">
      <c r="A22" s="25">
        <f>IF(F22&lt;&gt;"",1+MAX($A$7:A21),"")</f>
        <v>12</v>
      </c>
      <c r="B22" s="7" t="s">
        <v>66</v>
      </c>
      <c r="C22" s="86" t="s">
        <v>65</v>
      </c>
      <c r="D22" s="63"/>
      <c r="E22" s="45" t="s">
        <v>60</v>
      </c>
      <c r="F22" s="1">
        <v>33</v>
      </c>
      <c r="G22" s="77">
        <v>0</v>
      </c>
      <c r="H22" s="78">
        <f>F22*(1+G22)</f>
        <v>33</v>
      </c>
      <c r="I22" s="79" t="s">
        <v>13</v>
      </c>
      <c r="J22" s="157">
        <v>0</v>
      </c>
      <c r="K22" s="95">
        <f t="shared" si="0"/>
        <v>0</v>
      </c>
      <c r="L22" s="73"/>
      <c r="M22" s="74"/>
      <c r="N22" s="74"/>
      <c r="O22" s="74"/>
      <c r="P22" s="74"/>
      <c r="Q22" s="74"/>
      <c r="R22" s="74"/>
      <c r="S22" s="74"/>
    </row>
    <row r="23" spans="1:19" s="75" customFormat="1" ht="31.5" x14ac:dyDescent="0.2">
      <c r="A23" s="25">
        <f>IF(F23&lt;&gt;"",1+MAX($A$7:A22),"")</f>
        <v>13</v>
      </c>
      <c r="B23" s="7" t="s">
        <v>66</v>
      </c>
      <c r="C23" s="86" t="s">
        <v>65</v>
      </c>
      <c r="D23" s="63"/>
      <c r="E23" s="45" t="s">
        <v>61</v>
      </c>
      <c r="F23" s="1">
        <v>3</v>
      </c>
      <c r="G23" s="77">
        <v>0</v>
      </c>
      <c r="H23" s="78">
        <f>F23*(1+G23)</f>
        <v>3</v>
      </c>
      <c r="I23" s="79" t="s">
        <v>13</v>
      </c>
      <c r="J23" s="157">
        <v>0</v>
      </c>
      <c r="K23" s="95">
        <f t="shared" si="0"/>
        <v>0</v>
      </c>
      <c r="L23" s="73"/>
      <c r="M23" s="74"/>
      <c r="N23" s="74"/>
      <c r="O23" s="74"/>
      <c r="P23" s="74"/>
      <c r="Q23" s="74"/>
      <c r="R23" s="74"/>
      <c r="S23" s="74"/>
    </row>
    <row r="24" spans="1:19" s="75" customFormat="1" ht="31.5" x14ac:dyDescent="0.2">
      <c r="A24" s="25">
        <f>IF(F24&lt;&gt;"",1+MAX($A$7:A23),"")</f>
        <v>14</v>
      </c>
      <c r="B24" s="7" t="s">
        <v>66</v>
      </c>
      <c r="C24" s="86" t="s">
        <v>65</v>
      </c>
      <c r="D24" s="63"/>
      <c r="E24" s="45" t="s">
        <v>62</v>
      </c>
      <c r="F24" s="1">
        <v>10</v>
      </c>
      <c r="G24" s="77">
        <v>0</v>
      </c>
      <c r="H24" s="78">
        <f t="shared" ref="H24:H25" si="3">F24*(1+G24)</f>
        <v>10</v>
      </c>
      <c r="I24" s="79" t="s">
        <v>13</v>
      </c>
      <c r="J24" s="157">
        <v>0</v>
      </c>
      <c r="K24" s="95">
        <f t="shared" si="0"/>
        <v>0</v>
      </c>
      <c r="L24" s="73"/>
      <c r="M24" s="74"/>
      <c r="N24" s="74"/>
      <c r="O24" s="74"/>
      <c r="P24" s="74"/>
      <c r="Q24" s="74"/>
      <c r="R24" s="74"/>
      <c r="S24" s="74"/>
    </row>
    <row r="25" spans="1:19" s="75" customFormat="1" ht="31.5" x14ac:dyDescent="0.2">
      <c r="A25" s="25">
        <f>IF(F25&lt;&gt;"",1+MAX($A$7:A24),"")</f>
        <v>15</v>
      </c>
      <c r="B25" s="7" t="s">
        <v>66</v>
      </c>
      <c r="C25" s="86" t="s">
        <v>65</v>
      </c>
      <c r="D25" s="6"/>
      <c r="E25" s="5" t="s">
        <v>63</v>
      </c>
      <c r="F25" s="1">
        <v>1</v>
      </c>
      <c r="G25" s="77">
        <v>0</v>
      </c>
      <c r="H25" s="78">
        <f t="shared" si="3"/>
        <v>1</v>
      </c>
      <c r="I25" s="79" t="s">
        <v>13</v>
      </c>
      <c r="J25" s="157">
        <v>0</v>
      </c>
      <c r="K25" s="95">
        <f t="shared" si="0"/>
        <v>0</v>
      </c>
      <c r="L25" s="73"/>
      <c r="M25" s="74"/>
      <c r="N25" s="74"/>
      <c r="O25" s="74"/>
      <c r="P25" s="74"/>
      <c r="Q25" s="74"/>
      <c r="R25" s="74"/>
      <c r="S25" s="74"/>
    </row>
    <row r="26" spans="1:19" s="75" customFormat="1" ht="16.899999999999999" customHeight="1" x14ac:dyDescent="0.2">
      <c r="A26" s="25">
        <f>IF(F26&lt;&gt;"",1+MAX($A$7:A25),"")</f>
        <v>16</v>
      </c>
      <c r="B26" s="7" t="s">
        <v>66</v>
      </c>
      <c r="C26" s="86"/>
      <c r="D26" s="6"/>
      <c r="E26" s="5" t="s">
        <v>48</v>
      </c>
      <c r="F26" s="1">
        <v>32</v>
      </c>
      <c r="G26" s="77">
        <v>0</v>
      </c>
      <c r="H26" s="78">
        <f>F26*(1+G26)</f>
        <v>32</v>
      </c>
      <c r="I26" s="79" t="s">
        <v>13</v>
      </c>
      <c r="J26" s="157">
        <v>0</v>
      </c>
      <c r="K26" s="95">
        <f>J26*H26</f>
        <v>0</v>
      </c>
      <c r="L26" s="73"/>
      <c r="M26" s="74"/>
      <c r="N26" s="74"/>
      <c r="O26" s="74"/>
      <c r="P26" s="74"/>
      <c r="Q26" s="74"/>
      <c r="R26" s="74"/>
      <c r="S26" s="74"/>
    </row>
    <row r="27" spans="1:19" s="75" customFormat="1" ht="16.5" thickBot="1" x14ac:dyDescent="0.25">
      <c r="A27" s="25" t="str">
        <f>IF(F27&lt;&gt;"",1+MAX($A$7:A26),"")</f>
        <v/>
      </c>
      <c r="B27" s="64"/>
      <c r="C27" s="85"/>
      <c r="D27" s="65"/>
      <c r="E27" s="66"/>
      <c r="F27" s="67"/>
      <c r="G27" s="68"/>
      <c r="H27" s="69"/>
      <c r="I27" s="70"/>
      <c r="J27" s="71"/>
      <c r="K27" s="72"/>
      <c r="L27" s="73"/>
      <c r="M27" s="74"/>
      <c r="N27" s="74"/>
      <c r="O27" s="74"/>
      <c r="P27" s="74"/>
      <c r="Q27" s="74"/>
      <c r="R27" s="74"/>
      <c r="S27" s="74"/>
    </row>
    <row r="28" spans="1:19" ht="16.5" customHeight="1" thickBot="1" x14ac:dyDescent="0.25">
      <c r="A28" s="25" t="str">
        <f>IF(F28&lt;&gt;"",1+MAX($A$7:A27),"")</f>
        <v/>
      </c>
      <c r="B28" s="31"/>
      <c r="C28" s="86"/>
      <c r="D28" s="33"/>
      <c r="E28" s="34" t="s">
        <v>26</v>
      </c>
      <c r="F28" s="35"/>
      <c r="G28" s="12"/>
      <c r="H28" s="13"/>
      <c r="I28" s="14"/>
      <c r="J28" s="15"/>
      <c r="K28" s="29"/>
      <c r="L28" s="138"/>
    </row>
    <row r="29" spans="1:19" s="75" customFormat="1" x14ac:dyDescent="0.2">
      <c r="A29" s="25">
        <f>IF(F29&lt;&gt;"",1+MAX($A$7:A28),"")</f>
        <v>17</v>
      </c>
      <c r="B29" s="7" t="s">
        <v>112</v>
      </c>
      <c r="C29" s="86"/>
      <c r="D29" s="63"/>
      <c r="E29" s="45" t="s">
        <v>67</v>
      </c>
      <c r="F29" s="1">
        <v>3</v>
      </c>
      <c r="G29" s="77">
        <v>0</v>
      </c>
      <c r="H29" s="78">
        <f t="shared" ref="H29:H45" si="4">F29*(1+G29)</f>
        <v>3</v>
      </c>
      <c r="I29" s="79" t="s">
        <v>13</v>
      </c>
      <c r="J29" s="157">
        <v>0</v>
      </c>
      <c r="K29" s="95">
        <f t="shared" ref="K29:K76" si="5">J29*H29</f>
        <v>0</v>
      </c>
      <c r="L29" s="73"/>
      <c r="M29" s="74"/>
      <c r="N29" s="74"/>
      <c r="O29" s="74"/>
      <c r="P29" s="74"/>
      <c r="Q29" s="74"/>
      <c r="R29" s="74"/>
      <c r="S29" s="74"/>
    </row>
    <row r="30" spans="1:19" s="75" customFormat="1" x14ac:dyDescent="0.2">
      <c r="A30" s="25">
        <f>IF(F30&lt;&gt;"",1+MAX($A$7:A29),"")</f>
        <v>18</v>
      </c>
      <c r="B30" s="7" t="s">
        <v>112</v>
      </c>
      <c r="C30" s="86"/>
      <c r="D30" s="6"/>
      <c r="E30" s="45" t="s">
        <v>68</v>
      </c>
      <c r="F30" s="1">
        <v>1</v>
      </c>
      <c r="G30" s="77">
        <v>0</v>
      </c>
      <c r="H30" s="78">
        <f t="shared" si="4"/>
        <v>1</v>
      </c>
      <c r="I30" s="79" t="s">
        <v>13</v>
      </c>
      <c r="J30" s="157">
        <v>0</v>
      </c>
      <c r="K30" s="95">
        <f t="shared" si="5"/>
        <v>0</v>
      </c>
      <c r="L30" s="73"/>
      <c r="M30" s="74"/>
      <c r="N30" s="74"/>
      <c r="O30" s="74"/>
      <c r="P30" s="74"/>
      <c r="Q30" s="74"/>
      <c r="R30" s="74"/>
      <c r="S30" s="74"/>
    </row>
    <row r="31" spans="1:19" s="75" customFormat="1" x14ac:dyDescent="0.2">
      <c r="A31" s="25">
        <f>IF(F31&lt;&gt;"",1+MAX($A$7:A30),"")</f>
        <v>19</v>
      </c>
      <c r="B31" s="7" t="s">
        <v>112</v>
      </c>
      <c r="C31" s="86"/>
      <c r="D31" s="63"/>
      <c r="E31" s="45" t="s">
        <v>69</v>
      </c>
      <c r="F31" s="1">
        <v>32</v>
      </c>
      <c r="G31" s="77">
        <v>0</v>
      </c>
      <c r="H31" s="78">
        <f t="shared" si="4"/>
        <v>32</v>
      </c>
      <c r="I31" s="79" t="s">
        <v>13</v>
      </c>
      <c r="J31" s="157">
        <v>0</v>
      </c>
      <c r="K31" s="95">
        <f t="shared" si="5"/>
        <v>0</v>
      </c>
      <c r="L31" s="73"/>
      <c r="M31" s="74"/>
      <c r="N31" s="74"/>
      <c r="O31" s="74"/>
      <c r="P31" s="74"/>
      <c r="Q31" s="74"/>
      <c r="R31" s="74"/>
      <c r="S31" s="74"/>
    </row>
    <row r="32" spans="1:19" s="75" customFormat="1" ht="31.5" x14ac:dyDescent="0.2">
      <c r="A32" s="25">
        <f>IF(F32&lt;&gt;"",1+MAX($A$7:A31),"")</f>
        <v>20</v>
      </c>
      <c r="B32" s="7" t="s">
        <v>112</v>
      </c>
      <c r="C32" s="86"/>
      <c r="D32" s="6"/>
      <c r="E32" s="45" t="s">
        <v>102</v>
      </c>
      <c r="F32" s="1">
        <v>6</v>
      </c>
      <c r="G32" s="77">
        <v>0</v>
      </c>
      <c r="H32" s="78">
        <f t="shared" si="4"/>
        <v>6</v>
      </c>
      <c r="I32" s="79" t="s">
        <v>13</v>
      </c>
      <c r="J32" s="157">
        <v>0</v>
      </c>
      <c r="K32" s="95">
        <f t="shared" si="5"/>
        <v>0</v>
      </c>
      <c r="L32" s="73"/>
      <c r="M32" s="74"/>
      <c r="N32" s="74"/>
      <c r="O32" s="74"/>
      <c r="P32" s="74"/>
      <c r="Q32" s="74"/>
      <c r="R32" s="74"/>
      <c r="S32" s="74"/>
    </row>
    <row r="33" spans="1:19" s="75" customFormat="1" x14ac:dyDescent="0.2">
      <c r="A33" s="25">
        <f>IF(F33&lt;&gt;"",1+MAX($A$7:A32),"")</f>
        <v>21</v>
      </c>
      <c r="B33" s="7" t="s">
        <v>112</v>
      </c>
      <c r="C33" s="86"/>
      <c r="D33" s="80"/>
      <c r="E33" s="5" t="s">
        <v>70</v>
      </c>
      <c r="F33" s="1">
        <v>1</v>
      </c>
      <c r="G33" s="77">
        <v>0</v>
      </c>
      <c r="H33" s="78">
        <f t="shared" si="4"/>
        <v>1</v>
      </c>
      <c r="I33" s="79" t="s">
        <v>13</v>
      </c>
      <c r="J33" s="157">
        <v>0</v>
      </c>
      <c r="K33" s="95">
        <f t="shared" si="5"/>
        <v>0</v>
      </c>
      <c r="L33" s="73"/>
      <c r="M33" s="74"/>
      <c r="N33" s="74"/>
      <c r="O33" s="74"/>
      <c r="P33" s="74"/>
      <c r="Q33" s="74"/>
      <c r="R33" s="74"/>
      <c r="S33" s="74"/>
    </row>
    <row r="34" spans="1:19" s="75" customFormat="1" x14ac:dyDescent="0.2">
      <c r="A34" s="25">
        <f>IF(F34&lt;&gt;"",1+MAX($A$7:A33),"")</f>
        <v>22</v>
      </c>
      <c r="B34" s="7" t="s">
        <v>112</v>
      </c>
      <c r="C34" s="86"/>
      <c r="D34" s="80"/>
      <c r="E34" s="5" t="s">
        <v>71</v>
      </c>
      <c r="F34" s="1">
        <v>16</v>
      </c>
      <c r="G34" s="77">
        <v>0</v>
      </c>
      <c r="H34" s="78">
        <f t="shared" si="4"/>
        <v>16</v>
      </c>
      <c r="I34" s="79" t="s">
        <v>13</v>
      </c>
      <c r="J34" s="157">
        <v>0</v>
      </c>
      <c r="K34" s="95">
        <f t="shared" si="5"/>
        <v>0</v>
      </c>
      <c r="L34" s="73"/>
      <c r="M34" s="74"/>
      <c r="N34" s="74"/>
      <c r="O34" s="74"/>
      <c r="P34" s="74"/>
      <c r="Q34" s="74"/>
      <c r="R34" s="74"/>
      <c r="S34" s="74"/>
    </row>
    <row r="35" spans="1:19" s="75" customFormat="1" x14ac:dyDescent="0.2">
      <c r="A35" s="25">
        <f>IF(F35&lt;&gt;"",1+MAX($A$7:A34),"")</f>
        <v>23</v>
      </c>
      <c r="B35" s="7" t="s">
        <v>112</v>
      </c>
      <c r="C35" s="86"/>
      <c r="D35" s="80"/>
      <c r="E35" s="5" t="s">
        <v>72</v>
      </c>
      <c r="F35" s="1">
        <v>1</v>
      </c>
      <c r="G35" s="77">
        <v>0</v>
      </c>
      <c r="H35" s="78">
        <f t="shared" si="4"/>
        <v>1</v>
      </c>
      <c r="I35" s="79" t="s">
        <v>13</v>
      </c>
      <c r="J35" s="157">
        <v>0</v>
      </c>
      <c r="K35" s="95">
        <f t="shared" si="5"/>
        <v>0</v>
      </c>
      <c r="L35" s="73"/>
      <c r="M35" s="74"/>
      <c r="N35" s="74"/>
      <c r="O35" s="74"/>
      <c r="P35" s="74"/>
      <c r="Q35" s="74"/>
      <c r="R35" s="74"/>
      <c r="S35" s="74"/>
    </row>
    <row r="36" spans="1:19" s="75" customFormat="1" ht="31.5" x14ac:dyDescent="0.2">
      <c r="A36" s="25">
        <f>IF(F36&lt;&gt;"",1+MAX($A$7:A35),"")</f>
        <v>24</v>
      </c>
      <c r="B36" s="7" t="s">
        <v>112</v>
      </c>
      <c r="C36" s="86"/>
      <c r="D36" s="80"/>
      <c r="E36" s="5" t="s">
        <v>73</v>
      </c>
      <c r="F36" s="1">
        <v>1</v>
      </c>
      <c r="G36" s="77">
        <v>0</v>
      </c>
      <c r="H36" s="78">
        <f t="shared" si="4"/>
        <v>1</v>
      </c>
      <c r="I36" s="79" t="s">
        <v>13</v>
      </c>
      <c r="J36" s="157">
        <v>0</v>
      </c>
      <c r="K36" s="95">
        <f t="shared" si="5"/>
        <v>0</v>
      </c>
      <c r="L36" s="73"/>
      <c r="M36" s="74"/>
      <c r="N36" s="74"/>
      <c r="O36" s="74"/>
      <c r="P36" s="74"/>
      <c r="Q36" s="74"/>
      <c r="R36" s="74"/>
      <c r="S36" s="74"/>
    </row>
    <row r="37" spans="1:19" s="75" customFormat="1" ht="31.5" x14ac:dyDescent="0.2">
      <c r="A37" s="25">
        <f>IF(F37&lt;&gt;"",1+MAX($A$7:A36),"")</f>
        <v>25</v>
      </c>
      <c r="B37" s="7" t="s">
        <v>112</v>
      </c>
      <c r="C37" s="86"/>
      <c r="D37" s="80"/>
      <c r="E37" s="5" t="s">
        <v>74</v>
      </c>
      <c r="F37" s="1">
        <v>16</v>
      </c>
      <c r="G37" s="77">
        <v>0</v>
      </c>
      <c r="H37" s="78">
        <f t="shared" si="4"/>
        <v>16</v>
      </c>
      <c r="I37" s="79" t="s">
        <v>13</v>
      </c>
      <c r="J37" s="157">
        <v>0</v>
      </c>
      <c r="K37" s="95">
        <f t="shared" si="5"/>
        <v>0</v>
      </c>
      <c r="L37" s="73"/>
      <c r="M37" s="74"/>
      <c r="N37" s="74"/>
      <c r="O37" s="74"/>
      <c r="P37" s="74"/>
      <c r="Q37" s="74"/>
      <c r="R37" s="74"/>
      <c r="S37" s="74"/>
    </row>
    <row r="38" spans="1:19" s="75" customFormat="1" x14ac:dyDescent="0.2">
      <c r="A38" s="25">
        <f>IF(F38&lt;&gt;"",1+MAX($A$7:A37),"")</f>
        <v>26</v>
      </c>
      <c r="B38" s="7" t="s">
        <v>112</v>
      </c>
      <c r="C38" s="86"/>
      <c r="D38" s="80"/>
      <c r="E38" s="5" t="s">
        <v>75</v>
      </c>
      <c r="F38" s="1">
        <v>1</v>
      </c>
      <c r="G38" s="77">
        <v>0</v>
      </c>
      <c r="H38" s="78">
        <f t="shared" si="4"/>
        <v>1</v>
      </c>
      <c r="I38" s="79" t="s">
        <v>13</v>
      </c>
      <c r="J38" s="157">
        <v>0</v>
      </c>
      <c r="K38" s="95">
        <f t="shared" si="5"/>
        <v>0</v>
      </c>
      <c r="L38" s="73"/>
      <c r="M38" s="74"/>
      <c r="N38" s="74"/>
      <c r="O38" s="74"/>
      <c r="P38" s="74"/>
      <c r="Q38" s="74"/>
      <c r="R38" s="74"/>
      <c r="S38" s="74"/>
    </row>
    <row r="39" spans="1:19" s="75" customFormat="1" x14ac:dyDescent="0.2">
      <c r="A39" s="25">
        <f>IF(F39&lt;&gt;"",1+MAX($A$7:A38),"")</f>
        <v>27</v>
      </c>
      <c r="B39" s="7" t="s">
        <v>112</v>
      </c>
      <c r="C39" s="86"/>
      <c r="D39" s="176"/>
      <c r="E39" s="5" t="s">
        <v>76</v>
      </c>
      <c r="F39" s="1">
        <v>1</v>
      </c>
      <c r="G39" s="77">
        <v>0</v>
      </c>
      <c r="H39" s="78">
        <f t="shared" si="4"/>
        <v>1</v>
      </c>
      <c r="I39" s="79" t="s">
        <v>13</v>
      </c>
      <c r="J39" s="157">
        <v>0</v>
      </c>
      <c r="K39" s="95">
        <f t="shared" si="5"/>
        <v>0</v>
      </c>
      <c r="L39" s="73"/>
      <c r="M39" s="74"/>
      <c r="N39" s="74"/>
      <c r="O39" s="74"/>
      <c r="P39" s="74"/>
      <c r="Q39" s="74"/>
      <c r="R39" s="74"/>
      <c r="S39" s="74"/>
    </row>
    <row r="40" spans="1:19" s="75" customFormat="1" x14ac:dyDescent="0.2">
      <c r="A40" s="25">
        <f>IF(F40&lt;&gt;"",1+MAX($A$7:A39),"")</f>
        <v>28</v>
      </c>
      <c r="B40" s="7" t="s">
        <v>112</v>
      </c>
      <c r="C40" s="86"/>
      <c r="D40" s="80"/>
      <c r="E40" s="5" t="s">
        <v>77</v>
      </c>
      <c r="F40" s="1">
        <v>3</v>
      </c>
      <c r="G40" s="77">
        <v>0</v>
      </c>
      <c r="H40" s="78">
        <f t="shared" si="4"/>
        <v>3</v>
      </c>
      <c r="I40" s="79" t="s">
        <v>13</v>
      </c>
      <c r="J40" s="157">
        <v>0</v>
      </c>
      <c r="K40" s="95">
        <f t="shared" si="5"/>
        <v>0</v>
      </c>
      <c r="L40" s="73"/>
      <c r="M40" s="74"/>
      <c r="N40" s="74"/>
      <c r="O40" s="74"/>
      <c r="P40" s="74"/>
      <c r="Q40" s="74"/>
      <c r="R40" s="74"/>
      <c r="S40" s="74"/>
    </row>
    <row r="41" spans="1:19" s="75" customFormat="1" x14ac:dyDescent="0.2">
      <c r="A41" s="25">
        <f>IF(F41&lt;&gt;"",1+MAX($A$7:A40),"")</f>
        <v>29</v>
      </c>
      <c r="B41" s="7" t="s">
        <v>112</v>
      </c>
      <c r="C41" s="86"/>
      <c r="D41" s="80"/>
      <c r="E41" s="5" t="s">
        <v>78</v>
      </c>
      <c r="F41" s="1">
        <v>5</v>
      </c>
      <c r="G41" s="77">
        <v>0</v>
      </c>
      <c r="H41" s="78">
        <f t="shared" si="4"/>
        <v>5</v>
      </c>
      <c r="I41" s="79" t="s">
        <v>13</v>
      </c>
      <c r="J41" s="157">
        <v>0</v>
      </c>
      <c r="K41" s="95">
        <f t="shared" si="5"/>
        <v>0</v>
      </c>
      <c r="L41" s="73"/>
      <c r="M41" s="74"/>
      <c r="N41" s="74"/>
      <c r="O41" s="74"/>
      <c r="P41" s="74"/>
      <c r="Q41" s="74"/>
      <c r="R41" s="74"/>
      <c r="S41" s="74"/>
    </row>
    <row r="42" spans="1:19" s="75" customFormat="1" x14ac:dyDescent="0.2">
      <c r="A42" s="25">
        <f>IF(F42&lt;&gt;"",1+MAX($A$7:A41),"")</f>
        <v>30</v>
      </c>
      <c r="B42" s="7" t="s">
        <v>112</v>
      </c>
      <c r="C42" s="86"/>
      <c r="D42" s="80"/>
      <c r="E42" s="5" t="s">
        <v>79</v>
      </c>
      <c r="F42" s="1">
        <v>1</v>
      </c>
      <c r="G42" s="77">
        <v>0</v>
      </c>
      <c r="H42" s="78">
        <f t="shared" si="4"/>
        <v>1</v>
      </c>
      <c r="I42" s="79" t="s">
        <v>13</v>
      </c>
      <c r="J42" s="157">
        <v>0</v>
      </c>
      <c r="K42" s="95">
        <f t="shared" si="5"/>
        <v>0</v>
      </c>
      <c r="L42" s="73"/>
      <c r="M42" s="74"/>
      <c r="N42" s="74"/>
      <c r="O42" s="74"/>
      <c r="P42" s="74"/>
      <c r="Q42" s="74"/>
      <c r="R42" s="74"/>
      <c r="S42" s="74"/>
    </row>
    <row r="43" spans="1:19" s="75" customFormat="1" x14ac:dyDescent="0.2">
      <c r="A43" s="25">
        <f>IF(F43&lt;&gt;"",1+MAX($A$7:A42),"")</f>
        <v>31</v>
      </c>
      <c r="B43" s="7" t="s">
        <v>112</v>
      </c>
      <c r="C43" s="86"/>
      <c r="D43" s="80"/>
      <c r="E43" s="5" t="s">
        <v>80</v>
      </c>
      <c r="F43" s="1">
        <v>1</v>
      </c>
      <c r="G43" s="77">
        <v>0</v>
      </c>
      <c r="H43" s="78">
        <f t="shared" si="4"/>
        <v>1</v>
      </c>
      <c r="I43" s="79" t="s">
        <v>13</v>
      </c>
      <c r="J43" s="157">
        <v>0</v>
      </c>
      <c r="K43" s="95">
        <f t="shared" si="5"/>
        <v>0</v>
      </c>
      <c r="L43" s="73"/>
      <c r="M43" s="74"/>
      <c r="N43" s="74"/>
      <c r="O43" s="74"/>
      <c r="P43" s="74"/>
      <c r="Q43" s="74"/>
      <c r="R43" s="74"/>
      <c r="S43" s="74"/>
    </row>
    <row r="44" spans="1:19" s="75" customFormat="1" x14ac:dyDescent="0.2">
      <c r="A44" s="25">
        <f>IF(F44&lt;&gt;"",1+MAX($A$7:A43),"")</f>
        <v>32</v>
      </c>
      <c r="B44" s="7" t="s">
        <v>112</v>
      </c>
      <c r="C44" s="86"/>
      <c r="D44" s="80"/>
      <c r="E44" s="5" t="s">
        <v>81</v>
      </c>
      <c r="F44" s="1">
        <v>19</v>
      </c>
      <c r="G44" s="77">
        <v>0</v>
      </c>
      <c r="H44" s="78">
        <f t="shared" si="4"/>
        <v>19</v>
      </c>
      <c r="I44" s="79" t="s">
        <v>13</v>
      </c>
      <c r="J44" s="157">
        <v>0</v>
      </c>
      <c r="K44" s="95">
        <f t="shared" si="5"/>
        <v>0</v>
      </c>
      <c r="L44" s="73"/>
      <c r="M44" s="74"/>
      <c r="N44" s="74"/>
      <c r="O44" s="74"/>
      <c r="P44" s="74"/>
      <c r="Q44" s="74"/>
      <c r="R44" s="74"/>
      <c r="S44" s="74"/>
    </row>
    <row r="45" spans="1:19" s="75" customFormat="1" ht="31.5" x14ac:dyDescent="0.2">
      <c r="A45" s="25">
        <f>IF(F45&lt;&gt;"",1+MAX($A$7:A44),"")</f>
        <v>33</v>
      </c>
      <c r="B45" s="7" t="s">
        <v>112</v>
      </c>
      <c r="C45" s="86"/>
      <c r="D45" s="80"/>
      <c r="E45" s="5" t="s">
        <v>103</v>
      </c>
      <c r="F45" s="1">
        <v>23</v>
      </c>
      <c r="G45" s="77">
        <v>0</v>
      </c>
      <c r="H45" s="78">
        <f t="shared" si="4"/>
        <v>23</v>
      </c>
      <c r="I45" s="79" t="s">
        <v>13</v>
      </c>
      <c r="J45" s="157">
        <v>0</v>
      </c>
      <c r="K45" s="95">
        <f t="shared" si="5"/>
        <v>0</v>
      </c>
      <c r="L45" s="73"/>
      <c r="M45" s="74"/>
      <c r="N45" s="74"/>
      <c r="O45" s="74"/>
      <c r="P45" s="74"/>
      <c r="Q45" s="74"/>
      <c r="R45" s="74"/>
      <c r="S45" s="74"/>
    </row>
    <row r="46" spans="1:19" s="75" customFormat="1" x14ac:dyDescent="0.2">
      <c r="A46" s="25">
        <f>IF(F46&lt;&gt;"",1+MAX($A$7:A45),"")</f>
        <v>34</v>
      </c>
      <c r="B46" s="7" t="s">
        <v>112</v>
      </c>
      <c r="C46" s="86"/>
      <c r="D46" s="80"/>
      <c r="E46" s="5" t="s">
        <v>82</v>
      </c>
      <c r="F46" s="1">
        <v>1</v>
      </c>
      <c r="G46" s="77">
        <v>0</v>
      </c>
      <c r="H46" s="78">
        <f>F46*(1+G46)</f>
        <v>1</v>
      </c>
      <c r="I46" s="79" t="s">
        <v>13</v>
      </c>
      <c r="J46" s="157">
        <v>0</v>
      </c>
      <c r="K46" s="95">
        <f t="shared" si="5"/>
        <v>0</v>
      </c>
      <c r="L46" s="73"/>
      <c r="M46" s="74"/>
      <c r="N46" s="74"/>
      <c r="O46" s="74"/>
      <c r="P46" s="74"/>
      <c r="Q46" s="74"/>
      <c r="R46" s="74"/>
      <c r="S46" s="74"/>
    </row>
    <row r="47" spans="1:19" s="75" customFormat="1" ht="16.149999999999999" customHeight="1" x14ac:dyDescent="0.2">
      <c r="A47" s="25">
        <f>IF(F47&lt;&gt;"",1+MAX($A$7:A46),"")</f>
        <v>35</v>
      </c>
      <c r="B47" s="7" t="s">
        <v>112</v>
      </c>
      <c r="C47" s="86"/>
      <c r="D47" s="80"/>
      <c r="E47" s="5" t="s">
        <v>83</v>
      </c>
      <c r="F47" s="1">
        <v>16</v>
      </c>
      <c r="G47" s="77">
        <v>0</v>
      </c>
      <c r="H47" s="78">
        <f>F47*(1+G47)</f>
        <v>16</v>
      </c>
      <c r="I47" s="79" t="s">
        <v>13</v>
      </c>
      <c r="J47" s="157">
        <v>0</v>
      </c>
      <c r="K47" s="95">
        <f t="shared" si="5"/>
        <v>0</v>
      </c>
      <c r="L47" s="73"/>
      <c r="M47" s="74"/>
      <c r="N47" s="74"/>
      <c r="O47" s="74"/>
      <c r="P47" s="74"/>
      <c r="Q47" s="74"/>
      <c r="R47" s="74"/>
      <c r="S47" s="74"/>
    </row>
    <row r="48" spans="1:19" s="75" customFormat="1" x14ac:dyDescent="0.2">
      <c r="A48" s="25">
        <f>IF(F48&lt;&gt;"",1+MAX($A$7:A47),"")</f>
        <v>36</v>
      </c>
      <c r="B48" s="7" t="s">
        <v>112</v>
      </c>
      <c r="C48" s="86"/>
      <c r="D48" s="80"/>
      <c r="E48" s="5" t="s">
        <v>84</v>
      </c>
      <c r="F48" s="1">
        <v>5</v>
      </c>
      <c r="G48" s="77">
        <v>0</v>
      </c>
      <c r="H48" s="78">
        <f>F48*(1+G48)</f>
        <v>5</v>
      </c>
      <c r="I48" s="79" t="s">
        <v>13</v>
      </c>
      <c r="J48" s="157">
        <v>0</v>
      </c>
      <c r="K48" s="95">
        <f t="shared" si="5"/>
        <v>0</v>
      </c>
      <c r="L48" s="73"/>
      <c r="M48" s="74"/>
      <c r="N48" s="74"/>
      <c r="O48" s="74"/>
      <c r="P48" s="74"/>
      <c r="Q48" s="74"/>
      <c r="R48" s="74"/>
      <c r="S48" s="74"/>
    </row>
    <row r="49" spans="1:19" s="75" customFormat="1" x14ac:dyDescent="0.2">
      <c r="A49" s="25">
        <f>IF(F49&lt;&gt;"",1+MAX($A$7:A48),"")</f>
        <v>37</v>
      </c>
      <c r="B49" s="7" t="s">
        <v>112</v>
      </c>
      <c r="C49" s="86"/>
      <c r="D49" s="80"/>
      <c r="E49" s="5" t="s">
        <v>85</v>
      </c>
      <c r="F49" s="1">
        <v>4</v>
      </c>
      <c r="G49" s="77">
        <v>0</v>
      </c>
      <c r="H49" s="78">
        <f>F49*(1+G49)</f>
        <v>4</v>
      </c>
      <c r="I49" s="79" t="s">
        <v>13</v>
      </c>
      <c r="J49" s="157">
        <v>0</v>
      </c>
      <c r="K49" s="95">
        <f t="shared" si="5"/>
        <v>0</v>
      </c>
      <c r="L49" s="73"/>
      <c r="M49" s="74"/>
      <c r="N49" s="74"/>
      <c r="O49" s="74"/>
      <c r="P49" s="74"/>
      <c r="Q49" s="74"/>
      <c r="R49" s="74"/>
      <c r="S49" s="74"/>
    </row>
    <row r="50" spans="1:19" s="75" customFormat="1" ht="31.5" x14ac:dyDescent="0.2">
      <c r="A50" s="25">
        <f>IF(F50&lt;&gt;"",1+MAX($A$7:A49),"")</f>
        <v>38</v>
      </c>
      <c r="B50" s="7" t="s">
        <v>112</v>
      </c>
      <c r="C50" s="86"/>
      <c r="D50" s="80"/>
      <c r="E50" s="45" t="s">
        <v>104</v>
      </c>
      <c r="F50" s="1">
        <v>1</v>
      </c>
      <c r="G50" s="77">
        <v>0</v>
      </c>
      <c r="H50" s="78">
        <f t="shared" ref="H50:H67" si="6">F50*(1+G50)</f>
        <v>1</v>
      </c>
      <c r="I50" s="79" t="s">
        <v>13</v>
      </c>
      <c r="J50" s="157">
        <v>0</v>
      </c>
      <c r="K50" s="95">
        <f t="shared" si="5"/>
        <v>0</v>
      </c>
      <c r="L50" s="73"/>
      <c r="M50" s="74"/>
      <c r="N50" s="74"/>
      <c r="O50" s="74"/>
      <c r="P50" s="74"/>
      <c r="Q50" s="74"/>
      <c r="R50" s="74"/>
      <c r="S50" s="74"/>
    </row>
    <row r="51" spans="1:19" s="75" customFormat="1" x14ac:dyDescent="0.2">
      <c r="A51" s="25">
        <f>IF(F51&lt;&gt;"",1+MAX($A$7:A50),"")</f>
        <v>39</v>
      </c>
      <c r="B51" s="7" t="s">
        <v>112</v>
      </c>
      <c r="C51" s="86"/>
      <c r="D51" s="80"/>
      <c r="E51" s="45" t="s">
        <v>86</v>
      </c>
      <c r="F51" s="1">
        <v>16</v>
      </c>
      <c r="G51" s="77">
        <v>0</v>
      </c>
      <c r="H51" s="78">
        <f t="shared" si="6"/>
        <v>16</v>
      </c>
      <c r="I51" s="79" t="s">
        <v>13</v>
      </c>
      <c r="J51" s="157">
        <v>0</v>
      </c>
      <c r="K51" s="95">
        <f t="shared" si="5"/>
        <v>0</v>
      </c>
      <c r="L51" s="73"/>
      <c r="M51" s="74"/>
      <c r="N51" s="74"/>
      <c r="O51" s="74"/>
      <c r="P51" s="74"/>
      <c r="Q51" s="74"/>
      <c r="R51" s="74"/>
      <c r="S51" s="74"/>
    </row>
    <row r="52" spans="1:19" s="75" customFormat="1" x14ac:dyDescent="0.2">
      <c r="A52" s="25">
        <f>IF(F52&lt;&gt;"",1+MAX($A$7:A51),"")</f>
        <v>40</v>
      </c>
      <c r="B52" s="7" t="s">
        <v>112</v>
      </c>
      <c r="C52" s="86"/>
      <c r="D52" s="63"/>
      <c r="E52" s="45" t="s">
        <v>87</v>
      </c>
      <c r="F52" s="1">
        <v>5</v>
      </c>
      <c r="G52" s="77">
        <v>0</v>
      </c>
      <c r="H52" s="78">
        <f t="shared" si="6"/>
        <v>5</v>
      </c>
      <c r="I52" s="79" t="s">
        <v>13</v>
      </c>
      <c r="J52" s="157">
        <v>0</v>
      </c>
      <c r="K52" s="95">
        <f t="shared" si="5"/>
        <v>0</v>
      </c>
      <c r="L52" s="73"/>
      <c r="M52" s="74"/>
      <c r="N52" s="74"/>
      <c r="O52" s="74"/>
      <c r="P52" s="74"/>
      <c r="Q52" s="74"/>
      <c r="R52" s="74"/>
      <c r="S52" s="74"/>
    </row>
    <row r="53" spans="1:19" s="75" customFormat="1" x14ac:dyDescent="0.2">
      <c r="A53" s="25">
        <f>IF(F53&lt;&gt;"",1+MAX($A$7:A52),"")</f>
        <v>41</v>
      </c>
      <c r="B53" s="7" t="s">
        <v>112</v>
      </c>
      <c r="C53" s="86"/>
      <c r="D53" s="6"/>
      <c r="E53" s="45" t="s">
        <v>88</v>
      </c>
      <c r="F53" s="1">
        <v>6</v>
      </c>
      <c r="G53" s="77">
        <v>0</v>
      </c>
      <c r="H53" s="78">
        <f t="shared" si="6"/>
        <v>6</v>
      </c>
      <c r="I53" s="79" t="s">
        <v>13</v>
      </c>
      <c r="J53" s="157">
        <v>0</v>
      </c>
      <c r="K53" s="95">
        <f t="shared" si="5"/>
        <v>0</v>
      </c>
      <c r="L53" s="73"/>
      <c r="M53" s="74"/>
      <c r="N53" s="74"/>
      <c r="O53" s="74"/>
      <c r="P53" s="74"/>
      <c r="Q53" s="74"/>
      <c r="R53" s="74"/>
      <c r="S53" s="74"/>
    </row>
    <row r="54" spans="1:19" s="75" customFormat="1" x14ac:dyDescent="0.2">
      <c r="A54" s="25">
        <f>IF(F54&lt;&gt;"",1+MAX($A$7:A53),"")</f>
        <v>42</v>
      </c>
      <c r="B54" s="7" t="s">
        <v>112</v>
      </c>
      <c r="C54" s="86"/>
      <c r="D54" s="80"/>
      <c r="E54" s="5" t="s">
        <v>31</v>
      </c>
      <c r="F54" s="1">
        <v>1</v>
      </c>
      <c r="G54" s="77">
        <v>0</v>
      </c>
      <c r="H54" s="78">
        <f t="shared" si="6"/>
        <v>1</v>
      </c>
      <c r="I54" s="79" t="s">
        <v>13</v>
      </c>
      <c r="J54" s="157">
        <v>0</v>
      </c>
      <c r="K54" s="95">
        <f t="shared" si="5"/>
        <v>0</v>
      </c>
      <c r="L54" s="73"/>
      <c r="M54" s="74"/>
      <c r="N54" s="74"/>
      <c r="O54" s="74"/>
      <c r="P54" s="74"/>
      <c r="Q54" s="74"/>
      <c r="R54" s="74"/>
      <c r="S54" s="74"/>
    </row>
    <row r="55" spans="1:19" s="75" customFormat="1" ht="31.5" x14ac:dyDescent="0.2">
      <c r="A55" s="25">
        <f>IF(F55&lt;&gt;"",1+MAX($A$7:A54),"")</f>
        <v>43</v>
      </c>
      <c r="B55" s="7" t="s">
        <v>112</v>
      </c>
      <c r="C55" s="86"/>
      <c r="D55" s="80"/>
      <c r="E55" s="5" t="s">
        <v>107</v>
      </c>
      <c r="F55" s="1">
        <v>1</v>
      </c>
      <c r="G55" s="77">
        <v>0</v>
      </c>
      <c r="H55" s="78">
        <f t="shared" ref="H55" si="7">F55*(1+G55)</f>
        <v>1</v>
      </c>
      <c r="I55" s="79" t="s">
        <v>13</v>
      </c>
      <c r="J55" s="157">
        <v>0</v>
      </c>
      <c r="K55" s="95">
        <f t="shared" si="5"/>
        <v>0</v>
      </c>
      <c r="L55" s="73"/>
      <c r="M55" s="74"/>
      <c r="N55" s="74"/>
      <c r="O55" s="74"/>
      <c r="P55" s="74"/>
      <c r="Q55" s="74"/>
      <c r="R55" s="74"/>
      <c r="S55" s="74"/>
    </row>
    <row r="56" spans="1:19" s="75" customFormat="1" ht="31.5" x14ac:dyDescent="0.2">
      <c r="A56" s="25">
        <f>IF(F56&lt;&gt;"",1+MAX($A$7:A55),"")</f>
        <v>44</v>
      </c>
      <c r="B56" s="7" t="s">
        <v>112</v>
      </c>
      <c r="C56" s="86"/>
      <c r="D56" s="80"/>
      <c r="E56" s="5" t="s">
        <v>105</v>
      </c>
      <c r="F56" s="1">
        <v>1</v>
      </c>
      <c r="G56" s="77">
        <v>0</v>
      </c>
      <c r="H56" s="78">
        <f t="shared" si="6"/>
        <v>1</v>
      </c>
      <c r="I56" s="79" t="s">
        <v>13</v>
      </c>
      <c r="J56" s="157">
        <v>0</v>
      </c>
      <c r="K56" s="95">
        <f t="shared" si="5"/>
        <v>0</v>
      </c>
      <c r="L56" s="73"/>
      <c r="M56" s="74"/>
      <c r="N56" s="74"/>
      <c r="O56" s="74"/>
      <c r="P56" s="74"/>
      <c r="Q56" s="74"/>
      <c r="R56" s="74"/>
      <c r="S56" s="74"/>
    </row>
    <row r="57" spans="1:19" s="75" customFormat="1" ht="31.5" x14ac:dyDescent="0.2">
      <c r="A57" s="25">
        <f>IF(F57&lt;&gt;"",1+MAX($A$7:A56),"")</f>
        <v>45</v>
      </c>
      <c r="B57" s="7" t="s">
        <v>112</v>
      </c>
      <c r="C57" s="86"/>
      <c r="D57" s="80"/>
      <c r="E57" s="5" t="s">
        <v>106</v>
      </c>
      <c r="F57" s="1">
        <v>1</v>
      </c>
      <c r="G57" s="77">
        <v>0</v>
      </c>
      <c r="H57" s="78">
        <f t="shared" si="6"/>
        <v>1</v>
      </c>
      <c r="I57" s="79" t="s">
        <v>13</v>
      </c>
      <c r="J57" s="157">
        <v>0</v>
      </c>
      <c r="K57" s="95">
        <f t="shared" si="5"/>
        <v>0</v>
      </c>
      <c r="L57" s="73"/>
      <c r="M57" s="74"/>
      <c r="N57" s="74"/>
      <c r="O57" s="74"/>
      <c r="P57" s="74"/>
      <c r="Q57" s="74"/>
      <c r="R57" s="74"/>
      <c r="S57" s="74"/>
    </row>
    <row r="58" spans="1:19" s="75" customFormat="1" ht="31.5" x14ac:dyDescent="0.2">
      <c r="A58" s="25">
        <f>IF(F58&lt;&gt;"",1+MAX($A$7:A57),"")</f>
        <v>46</v>
      </c>
      <c r="B58" s="7" t="s">
        <v>112</v>
      </c>
      <c r="C58" s="86"/>
      <c r="D58" s="80"/>
      <c r="E58" s="5" t="s">
        <v>109</v>
      </c>
      <c r="F58" s="1">
        <v>1</v>
      </c>
      <c r="G58" s="77">
        <v>0</v>
      </c>
      <c r="H58" s="78">
        <f t="shared" si="6"/>
        <v>1</v>
      </c>
      <c r="I58" s="79" t="s">
        <v>13</v>
      </c>
      <c r="J58" s="157">
        <v>0</v>
      </c>
      <c r="K58" s="95">
        <f t="shared" si="5"/>
        <v>0</v>
      </c>
      <c r="L58" s="73"/>
      <c r="M58" s="74"/>
      <c r="N58" s="74"/>
      <c r="O58" s="74"/>
      <c r="P58" s="74"/>
      <c r="Q58" s="74"/>
      <c r="R58" s="74"/>
      <c r="S58" s="74"/>
    </row>
    <row r="59" spans="1:19" s="75" customFormat="1" ht="31.5" x14ac:dyDescent="0.2">
      <c r="A59" s="25">
        <f>IF(F59&lt;&gt;"",1+MAX($A$7:A58),"")</f>
        <v>47</v>
      </c>
      <c r="B59" s="7" t="s">
        <v>112</v>
      </c>
      <c r="C59" s="86"/>
      <c r="D59" s="80"/>
      <c r="E59" s="5" t="s">
        <v>110</v>
      </c>
      <c r="F59" s="1">
        <v>1</v>
      </c>
      <c r="G59" s="77">
        <v>0</v>
      </c>
      <c r="H59" s="78">
        <f t="shared" si="6"/>
        <v>1</v>
      </c>
      <c r="I59" s="79" t="s">
        <v>13</v>
      </c>
      <c r="J59" s="157">
        <v>0</v>
      </c>
      <c r="K59" s="95">
        <f t="shared" si="5"/>
        <v>0</v>
      </c>
      <c r="L59" s="73"/>
      <c r="M59" s="74"/>
      <c r="N59" s="74"/>
      <c r="O59" s="74"/>
      <c r="P59" s="74"/>
      <c r="Q59" s="74"/>
      <c r="R59" s="74"/>
      <c r="S59" s="74"/>
    </row>
    <row r="60" spans="1:19" s="75" customFormat="1" ht="31.5" x14ac:dyDescent="0.2">
      <c r="A60" s="25">
        <f>IF(F60&lt;&gt;"",1+MAX($A$7:A59),"")</f>
        <v>48</v>
      </c>
      <c r="B60" s="7" t="s">
        <v>112</v>
      </c>
      <c r="C60" s="86"/>
      <c r="D60" s="80"/>
      <c r="E60" s="5" t="s">
        <v>108</v>
      </c>
      <c r="F60" s="1">
        <v>1</v>
      </c>
      <c r="G60" s="77">
        <v>0</v>
      </c>
      <c r="H60" s="78">
        <f t="shared" si="6"/>
        <v>1</v>
      </c>
      <c r="I60" s="79" t="s">
        <v>13</v>
      </c>
      <c r="J60" s="157">
        <v>0</v>
      </c>
      <c r="K60" s="95">
        <f t="shared" si="5"/>
        <v>0</v>
      </c>
      <c r="L60" s="73"/>
      <c r="M60" s="74"/>
      <c r="N60" s="74"/>
      <c r="O60" s="74"/>
      <c r="P60" s="74"/>
      <c r="Q60" s="74"/>
      <c r="R60" s="74"/>
      <c r="S60" s="74"/>
    </row>
    <row r="61" spans="1:19" s="75" customFormat="1" ht="31.5" x14ac:dyDescent="0.2">
      <c r="A61" s="25">
        <f>IF(F61&lt;&gt;"",1+MAX($A$7:A60),"")</f>
        <v>49</v>
      </c>
      <c r="B61" s="7" t="s">
        <v>112</v>
      </c>
      <c r="C61" s="86"/>
      <c r="D61" s="176"/>
      <c r="E61" s="5" t="s">
        <v>111</v>
      </c>
      <c r="F61" s="1">
        <v>1</v>
      </c>
      <c r="G61" s="77">
        <v>0</v>
      </c>
      <c r="H61" s="78">
        <f t="shared" si="6"/>
        <v>1</v>
      </c>
      <c r="I61" s="79" t="s">
        <v>13</v>
      </c>
      <c r="J61" s="157">
        <v>0</v>
      </c>
      <c r="K61" s="95">
        <f t="shared" si="5"/>
        <v>0</v>
      </c>
      <c r="L61" s="73"/>
      <c r="M61" s="74"/>
      <c r="N61" s="74"/>
      <c r="O61" s="74"/>
      <c r="P61" s="74"/>
      <c r="Q61" s="74"/>
      <c r="R61" s="74"/>
      <c r="S61" s="74"/>
    </row>
    <row r="62" spans="1:19" s="75" customFormat="1" x14ac:dyDescent="0.2">
      <c r="A62" s="25">
        <f>IF(F62&lt;&gt;"",1+MAX($A$7:A61),"")</f>
        <v>50</v>
      </c>
      <c r="B62" s="7" t="s">
        <v>112</v>
      </c>
      <c r="C62" s="86"/>
      <c r="D62" s="80"/>
      <c r="E62" s="158" t="s">
        <v>89</v>
      </c>
      <c r="F62" s="1">
        <v>2</v>
      </c>
      <c r="G62" s="77">
        <v>0</v>
      </c>
      <c r="H62" s="78">
        <f t="shared" si="6"/>
        <v>2</v>
      </c>
      <c r="I62" s="79" t="s">
        <v>13</v>
      </c>
      <c r="J62" s="157">
        <v>0</v>
      </c>
      <c r="K62" s="95">
        <f t="shared" si="5"/>
        <v>0</v>
      </c>
      <c r="L62" s="73"/>
      <c r="M62" s="74"/>
      <c r="N62" s="74"/>
      <c r="O62" s="74"/>
      <c r="P62" s="74"/>
      <c r="Q62" s="74"/>
      <c r="R62" s="74"/>
      <c r="S62" s="74"/>
    </row>
    <row r="63" spans="1:19" s="75" customFormat="1" x14ac:dyDescent="0.2">
      <c r="A63" s="25">
        <f>IF(F63&lt;&gt;"",1+MAX($A$7:A62),"")</f>
        <v>51</v>
      </c>
      <c r="B63" s="7" t="s">
        <v>112</v>
      </c>
      <c r="C63" s="86"/>
      <c r="D63" s="80"/>
      <c r="E63" s="158" t="s">
        <v>90</v>
      </c>
      <c r="F63" s="1">
        <v>1</v>
      </c>
      <c r="G63" s="77">
        <v>0</v>
      </c>
      <c r="H63" s="78">
        <f t="shared" si="6"/>
        <v>1</v>
      </c>
      <c r="I63" s="79" t="s">
        <v>13</v>
      </c>
      <c r="J63" s="157">
        <v>0</v>
      </c>
      <c r="K63" s="95">
        <f t="shared" si="5"/>
        <v>0</v>
      </c>
      <c r="L63" s="73"/>
      <c r="M63" s="74"/>
      <c r="N63" s="74"/>
      <c r="O63" s="74"/>
      <c r="P63" s="74"/>
      <c r="Q63" s="74"/>
      <c r="R63" s="74"/>
      <c r="S63" s="74"/>
    </row>
    <row r="64" spans="1:19" s="75" customFormat="1" x14ac:dyDescent="0.2">
      <c r="A64" s="25">
        <f>IF(F64&lt;&gt;"",1+MAX($A$7:A63),"")</f>
        <v>52</v>
      </c>
      <c r="B64" s="7" t="s">
        <v>112</v>
      </c>
      <c r="C64" s="86"/>
      <c r="D64" s="80"/>
      <c r="E64" s="158" t="s">
        <v>91</v>
      </c>
      <c r="F64" s="1">
        <v>3</v>
      </c>
      <c r="G64" s="77">
        <v>0</v>
      </c>
      <c r="H64" s="78">
        <f t="shared" si="6"/>
        <v>3</v>
      </c>
      <c r="I64" s="79" t="s">
        <v>13</v>
      </c>
      <c r="J64" s="157">
        <v>0</v>
      </c>
      <c r="K64" s="95">
        <f t="shared" si="5"/>
        <v>0</v>
      </c>
      <c r="L64" s="73"/>
      <c r="M64" s="74"/>
      <c r="N64" s="74"/>
      <c r="O64" s="74"/>
      <c r="P64" s="74"/>
      <c r="Q64" s="74"/>
      <c r="R64" s="74"/>
      <c r="S64" s="74"/>
    </row>
    <row r="65" spans="1:19" s="75" customFormat="1" x14ac:dyDescent="0.2">
      <c r="A65" s="25">
        <f>IF(F65&lt;&gt;"",1+MAX($A$7:A64),"")</f>
        <v>53</v>
      </c>
      <c r="B65" s="7" t="s">
        <v>112</v>
      </c>
      <c r="C65" s="86"/>
      <c r="D65" s="80"/>
      <c r="E65" s="158" t="s">
        <v>92</v>
      </c>
      <c r="F65" s="1">
        <v>1</v>
      </c>
      <c r="G65" s="77">
        <v>0</v>
      </c>
      <c r="H65" s="78">
        <f t="shared" si="6"/>
        <v>1</v>
      </c>
      <c r="I65" s="79" t="s">
        <v>13</v>
      </c>
      <c r="J65" s="157">
        <v>0</v>
      </c>
      <c r="K65" s="95">
        <f t="shared" si="5"/>
        <v>0</v>
      </c>
      <c r="L65" s="73"/>
      <c r="M65" s="74"/>
      <c r="N65" s="74"/>
      <c r="O65" s="74"/>
      <c r="P65" s="74"/>
      <c r="Q65" s="74"/>
      <c r="R65" s="74"/>
      <c r="S65" s="74"/>
    </row>
    <row r="66" spans="1:19" s="75" customFormat="1" x14ac:dyDescent="0.2">
      <c r="A66" s="25">
        <f>IF(F66&lt;&gt;"",1+MAX($A$7:A65),"")</f>
        <v>54</v>
      </c>
      <c r="B66" s="7" t="s">
        <v>112</v>
      </c>
      <c r="C66" s="86"/>
      <c r="D66" s="80"/>
      <c r="E66" s="158" t="s">
        <v>93</v>
      </c>
      <c r="F66" s="1">
        <v>1</v>
      </c>
      <c r="G66" s="77">
        <v>0</v>
      </c>
      <c r="H66" s="78">
        <f t="shared" si="6"/>
        <v>1</v>
      </c>
      <c r="I66" s="79" t="s">
        <v>13</v>
      </c>
      <c r="J66" s="157">
        <v>0</v>
      </c>
      <c r="K66" s="95">
        <f t="shared" si="5"/>
        <v>0</v>
      </c>
      <c r="L66" s="73"/>
      <c r="M66" s="74"/>
      <c r="N66" s="74"/>
      <c r="O66" s="74"/>
      <c r="P66" s="74"/>
      <c r="Q66" s="74"/>
      <c r="R66" s="74"/>
      <c r="S66" s="74"/>
    </row>
    <row r="67" spans="1:19" s="75" customFormat="1" x14ac:dyDescent="0.2">
      <c r="A67" s="25">
        <f>IF(F67&lt;&gt;"",1+MAX($A$7:A66),"")</f>
        <v>55</v>
      </c>
      <c r="B67" s="7" t="s">
        <v>112</v>
      </c>
      <c r="C67" s="86"/>
      <c r="D67" s="80"/>
      <c r="E67" s="158" t="s">
        <v>29</v>
      </c>
      <c r="F67" s="1">
        <v>129</v>
      </c>
      <c r="G67" s="77">
        <v>0</v>
      </c>
      <c r="H67" s="78">
        <f t="shared" si="6"/>
        <v>129</v>
      </c>
      <c r="I67" s="79" t="s">
        <v>13</v>
      </c>
      <c r="J67" s="157">
        <v>0</v>
      </c>
      <c r="K67" s="95">
        <f t="shared" si="5"/>
        <v>0</v>
      </c>
      <c r="L67" s="73"/>
      <c r="M67" s="74"/>
      <c r="N67" s="74"/>
      <c r="O67" s="74"/>
      <c r="P67" s="74"/>
      <c r="Q67" s="74"/>
      <c r="R67" s="74"/>
      <c r="S67" s="74"/>
    </row>
    <row r="68" spans="1:19" s="75" customFormat="1" x14ac:dyDescent="0.2">
      <c r="A68" s="25">
        <f>IF(F68&lt;&gt;"",1+MAX($A$7:A67),"")</f>
        <v>56</v>
      </c>
      <c r="B68" s="7" t="s">
        <v>112</v>
      </c>
      <c r="C68" s="86"/>
      <c r="D68" s="80"/>
      <c r="E68" s="158" t="s">
        <v>94</v>
      </c>
      <c r="F68" s="1">
        <v>22</v>
      </c>
      <c r="G68" s="77">
        <v>0</v>
      </c>
      <c r="H68" s="78">
        <f>F68*(1+G68)</f>
        <v>22</v>
      </c>
      <c r="I68" s="79" t="s">
        <v>13</v>
      </c>
      <c r="J68" s="157">
        <v>0</v>
      </c>
      <c r="K68" s="95">
        <f t="shared" si="5"/>
        <v>0</v>
      </c>
      <c r="L68" s="73"/>
      <c r="M68" s="74"/>
      <c r="N68" s="74"/>
      <c r="O68" s="74"/>
      <c r="P68" s="74"/>
      <c r="Q68" s="74"/>
      <c r="R68" s="74"/>
      <c r="S68" s="74"/>
    </row>
    <row r="69" spans="1:19" s="75" customFormat="1" ht="16.149999999999999" customHeight="1" x14ac:dyDescent="0.2">
      <c r="A69" s="25">
        <f>IF(F69&lt;&gt;"",1+MAX($A$7:A68),"")</f>
        <v>57</v>
      </c>
      <c r="B69" s="7" t="s">
        <v>112</v>
      </c>
      <c r="C69" s="86"/>
      <c r="D69" s="80"/>
      <c r="E69" s="158" t="s">
        <v>30</v>
      </c>
      <c r="F69" s="1">
        <v>7</v>
      </c>
      <c r="G69" s="77">
        <v>0</v>
      </c>
      <c r="H69" s="78">
        <f>F69*(1+G69)</f>
        <v>7</v>
      </c>
      <c r="I69" s="79" t="s">
        <v>13</v>
      </c>
      <c r="J69" s="157">
        <v>0</v>
      </c>
      <c r="K69" s="95">
        <f t="shared" si="5"/>
        <v>0</v>
      </c>
      <c r="L69" s="73"/>
      <c r="M69" s="74"/>
      <c r="N69" s="74"/>
      <c r="O69" s="74"/>
      <c r="P69" s="74"/>
      <c r="Q69" s="74"/>
      <c r="R69" s="74"/>
      <c r="S69" s="74"/>
    </row>
    <row r="70" spans="1:19" s="75" customFormat="1" x14ac:dyDescent="0.2">
      <c r="A70" s="25">
        <f>IF(F70&lt;&gt;"",1+MAX($A$7:A69),"")</f>
        <v>58</v>
      </c>
      <c r="B70" s="7" t="s">
        <v>112</v>
      </c>
      <c r="C70" s="86"/>
      <c r="D70" s="80"/>
      <c r="E70" s="158" t="s">
        <v>95</v>
      </c>
      <c r="F70" s="1">
        <v>1</v>
      </c>
      <c r="G70" s="77">
        <v>0</v>
      </c>
      <c r="H70" s="78">
        <f>F70*(1+G70)</f>
        <v>1</v>
      </c>
      <c r="I70" s="79" t="s">
        <v>13</v>
      </c>
      <c r="J70" s="157">
        <v>0</v>
      </c>
      <c r="K70" s="95">
        <f t="shared" si="5"/>
        <v>0</v>
      </c>
      <c r="L70" s="73"/>
      <c r="M70" s="74"/>
      <c r="N70" s="74"/>
      <c r="O70" s="74"/>
      <c r="P70" s="74"/>
      <c r="Q70" s="74"/>
      <c r="R70" s="74"/>
      <c r="S70" s="74"/>
    </row>
    <row r="71" spans="1:19" s="75" customFormat="1" x14ac:dyDescent="0.2">
      <c r="A71" s="25">
        <f>IF(F71&lt;&gt;"",1+MAX($A$7:A70),"")</f>
        <v>59</v>
      </c>
      <c r="B71" s="7" t="s">
        <v>112</v>
      </c>
      <c r="C71" s="86"/>
      <c r="D71" s="80"/>
      <c r="E71" s="158" t="s">
        <v>96</v>
      </c>
      <c r="F71" s="1">
        <v>1</v>
      </c>
      <c r="G71" s="77">
        <v>0</v>
      </c>
      <c r="H71" s="78">
        <f>F71*(1+G71)</f>
        <v>1</v>
      </c>
      <c r="I71" s="79" t="s">
        <v>13</v>
      </c>
      <c r="J71" s="157">
        <v>0</v>
      </c>
      <c r="K71" s="95">
        <f t="shared" si="5"/>
        <v>0</v>
      </c>
      <c r="L71" s="73"/>
      <c r="M71" s="74"/>
      <c r="N71" s="74"/>
      <c r="O71" s="74"/>
      <c r="P71" s="74"/>
      <c r="Q71" s="74"/>
      <c r="R71" s="74"/>
      <c r="S71" s="74"/>
    </row>
    <row r="72" spans="1:19" s="75" customFormat="1" x14ac:dyDescent="0.2">
      <c r="A72" s="25">
        <f>IF(F72&lt;&gt;"",1+MAX($A$7:A71),"")</f>
        <v>60</v>
      </c>
      <c r="B72" s="7" t="s">
        <v>112</v>
      </c>
      <c r="C72" s="86"/>
      <c r="D72" s="80"/>
      <c r="E72" s="159" t="s">
        <v>97</v>
      </c>
      <c r="F72" s="1">
        <v>1</v>
      </c>
      <c r="G72" s="77">
        <v>0</v>
      </c>
      <c r="H72" s="78">
        <f t="shared" ref="H72:H76" si="8">F72*(1+G72)</f>
        <v>1</v>
      </c>
      <c r="I72" s="79" t="s">
        <v>13</v>
      </c>
      <c r="J72" s="157">
        <v>0</v>
      </c>
      <c r="K72" s="95">
        <f t="shared" si="5"/>
        <v>0</v>
      </c>
      <c r="L72" s="73"/>
      <c r="M72" s="74"/>
      <c r="N72" s="74"/>
      <c r="O72" s="74"/>
      <c r="P72" s="74"/>
      <c r="Q72" s="74"/>
      <c r="R72" s="74"/>
      <c r="S72" s="74"/>
    </row>
    <row r="73" spans="1:19" s="75" customFormat="1" x14ac:dyDescent="0.2">
      <c r="A73" s="25">
        <f>IF(F73&lt;&gt;"",1+MAX($A$7:A72),"")</f>
        <v>61</v>
      </c>
      <c r="B73" s="7" t="s">
        <v>112</v>
      </c>
      <c r="C73" s="86"/>
      <c r="D73" s="80"/>
      <c r="E73" s="159" t="s">
        <v>98</v>
      </c>
      <c r="F73" s="1">
        <v>3</v>
      </c>
      <c r="G73" s="77">
        <v>0</v>
      </c>
      <c r="H73" s="78">
        <f t="shared" si="8"/>
        <v>3</v>
      </c>
      <c r="I73" s="79" t="s">
        <v>13</v>
      </c>
      <c r="J73" s="157">
        <v>0</v>
      </c>
      <c r="K73" s="95">
        <f t="shared" si="5"/>
        <v>0</v>
      </c>
      <c r="L73" s="73"/>
      <c r="M73" s="74"/>
      <c r="N73" s="74"/>
      <c r="O73" s="74"/>
      <c r="P73" s="74"/>
      <c r="Q73" s="74"/>
      <c r="R73" s="74"/>
      <c r="S73" s="74"/>
    </row>
    <row r="74" spans="1:19" s="75" customFormat="1" x14ac:dyDescent="0.2">
      <c r="A74" s="25">
        <f>IF(F74&lt;&gt;"",1+MAX($A$7:A73),"")</f>
        <v>62</v>
      </c>
      <c r="B74" s="7" t="s">
        <v>112</v>
      </c>
      <c r="C74" s="86"/>
      <c r="D74" s="63"/>
      <c r="E74" s="159" t="s">
        <v>99</v>
      </c>
      <c r="F74" s="1">
        <v>4</v>
      </c>
      <c r="G74" s="77">
        <v>0</v>
      </c>
      <c r="H74" s="78">
        <f t="shared" si="8"/>
        <v>4</v>
      </c>
      <c r="I74" s="79" t="s">
        <v>13</v>
      </c>
      <c r="J74" s="157">
        <v>0</v>
      </c>
      <c r="K74" s="95">
        <f t="shared" si="5"/>
        <v>0</v>
      </c>
      <c r="L74" s="73"/>
      <c r="M74" s="74"/>
      <c r="N74" s="74"/>
      <c r="O74" s="74"/>
      <c r="P74" s="74"/>
      <c r="Q74" s="74"/>
      <c r="R74" s="74"/>
      <c r="S74" s="74"/>
    </row>
    <row r="75" spans="1:19" s="75" customFormat="1" x14ac:dyDescent="0.2">
      <c r="A75" s="25">
        <f>IF(F75&lt;&gt;"",1+MAX($A$7:A74),"")</f>
        <v>63</v>
      </c>
      <c r="B75" s="7" t="s">
        <v>112</v>
      </c>
      <c r="C75" s="86"/>
      <c r="D75" s="6"/>
      <c r="E75" s="159" t="s">
        <v>100</v>
      </c>
      <c r="F75" s="1">
        <v>1</v>
      </c>
      <c r="G75" s="77">
        <v>0</v>
      </c>
      <c r="H75" s="78">
        <f t="shared" si="8"/>
        <v>1</v>
      </c>
      <c r="I75" s="79" t="s">
        <v>13</v>
      </c>
      <c r="J75" s="157">
        <v>0</v>
      </c>
      <c r="K75" s="95">
        <f t="shared" si="5"/>
        <v>0</v>
      </c>
      <c r="L75" s="73"/>
      <c r="M75" s="74"/>
      <c r="N75" s="74"/>
      <c r="O75" s="74"/>
      <c r="P75" s="74"/>
      <c r="Q75" s="74"/>
      <c r="R75" s="74"/>
      <c r="S75" s="74"/>
    </row>
    <row r="76" spans="1:19" s="75" customFormat="1" x14ac:dyDescent="0.2">
      <c r="A76" s="25">
        <f>IF(F76&lt;&gt;"",1+MAX($A$7:A75),"")</f>
        <v>64</v>
      </c>
      <c r="B76" s="7" t="s">
        <v>112</v>
      </c>
      <c r="C76" s="86"/>
      <c r="D76" s="80"/>
      <c r="E76" s="158" t="s">
        <v>101</v>
      </c>
      <c r="F76" s="1">
        <v>2</v>
      </c>
      <c r="G76" s="77">
        <v>0</v>
      </c>
      <c r="H76" s="78">
        <f t="shared" si="8"/>
        <v>2</v>
      </c>
      <c r="I76" s="79" t="s">
        <v>13</v>
      </c>
      <c r="J76" s="157">
        <v>0</v>
      </c>
      <c r="K76" s="95">
        <f t="shared" si="5"/>
        <v>0</v>
      </c>
      <c r="L76" s="73"/>
      <c r="M76" s="74"/>
      <c r="N76" s="74"/>
      <c r="O76" s="74"/>
      <c r="P76" s="74"/>
      <c r="Q76" s="74"/>
      <c r="R76" s="74"/>
      <c r="S76" s="74"/>
    </row>
    <row r="77" spans="1:19" s="75" customFormat="1" ht="16.5" thickBot="1" x14ac:dyDescent="0.25">
      <c r="A77" s="25" t="str">
        <f>IF(F77&lt;&gt;"",1+MAX($A$7:A76),"")</f>
        <v/>
      </c>
      <c r="B77" s="64"/>
      <c r="C77" s="85"/>
      <c r="D77" s="65"/>
      <c r="E77" s="66"/>
      <c r="F77" s="67"/>
      <c r="G77" s="68"/>
      <c r="H77" s="69"/>
      <c r="I77" s="70"/>
      <c r="J77" s="71"/>
      <c r="K77" s="72"/>
      <c r="L77" s="73"/>
      <c r="M77" s="74"/>
      <c r="N77" s="74"/>
      <c r="O77" s="74"/>
      <c r="P77" s="74"/>
      <c r="Q77" s="74"/>
      <c r="R77" s="74"/>
      <c r="S77" s="74"/>
    </row>
    <row r="78" spans="1:19" ht="16.5" customHeight="1" thickBot="1" x14ac:dyDescent="0.25">
      <c r="A78" s="25" t="str">
        <f>IF(F78&lt;&gt;"",1+MAX($A$7:A77),"")</f>
        <v/>
      </c>
      <c r="B78" s="31"/>
      <c r="C78" s="86"/>
      <c r="D78" s="33"/>
      <c r="E78" s="34" t="s">
        <v>137</v>
      </c>
      <c r="F78" s="35"/>
      <c r="G78" s="12"/>
      <c r="H78" s="13"/>
      <c r="I78" s="14"/>
      <c r="J78" s="15"/>
      <c r="K78" s="29"/>
      <c r="L78" s="138"/>
    </row>
    <row r="79" spans="1:19" s="75" customFormat="1" x14ac:dyDescent="0.2">
      <c r="A79" s="25">
        <f>IF(F79&lt;&gt;"",1+MAX($A$7:A78),"")</f>
        <v>65</v>
      </c>
      <c r="B79" s="7" t="s">
        <v>146</v>
      </c>
      <c r="C79" s="86"/>
      <c r="D79" s="63"/>
      <c r="E79" s="45" t="s">
        <v>138</v>
      </c>
      <c r="F79" s="1">
        <v>1</v>
      </c>
      <c r="G79" s="77">
        <v>0</v>
      </c>
      <c r="H79" s="78">
        <f t="shared" ref="H79:H80" si="9">F79*(1+G79)</f>
        <v>1</v>
      </c>
      <c r="I79" s="79" t="s">
        <v>13</v>
      </c>
      <c r="J79" s="157">
        <v>0</v>
      </c>
      <c r="K79" s="95">
        <f t="shared" ref="K79:K87" si="10">J79*H79</f>
        <v>0</v>
      </c>
      <c r="L79" s="73"/>
      <c r="M79" s="74"/>
      <c r="N79" s="74"/>
      <c r="O79" s="74"/>
      <c r="P79" s="74"/>
      <c r="Q79" s="74"/>
      <c r="R79" s="74"/>
      <c r="S79" s="74"/>
    </row>
    <row r="80" spans="1:19" s="75" customFormat="1" x14ac:dyDescent="0.2">
      <c r="A80" s="25">
        <f>IF(F80&lt;&gt;"",1+MAX($A$7:A79),"")</f>
        <v>66</v>
      </c>
      <c r="B80" s="7" t="s">
        <v>146</v>
      </c>
      <c r="C80" s="86"/>
      <c r="D80" s="6"/>
      <c r="E80" s="45" t="s">
        <v>139</v>
      </c>
      <c r="F80" s="1">
        <v>1</v>
      </c>
      <c r="G80" s="77">
        <v>0</v>
      </c>
      <c r="H80" s="78">
        <f t="shared" si="9"/>
        <v>1</v>
      </c>
      <c r="I80" s="79" t="s">
        <v>13</v>
      </c>
      <c r="J80" s="157">
        <v>0</v>
      </c>
      <c r="K80" s="95">
        <f t="shared" si="10"/>
        <v>0</v>
      </c>
      <c r="L80" s="73"/>
      <c r="M80" s="74"/>
      <c r="N80" s="74"/>
      <c r="O80" s="74"/>
      <c r="P80" s="74"/>
      <c r="Q80" s="74"/>
      <c r="R80" s="74"/>
      <c r="S80" s="74"/>
    </row>
    <row r="81" spans="1:19" s="75" customFormat="1" x14ac:dyDescent="0.2">
      <c r="A81" s="25">
        <f>IF(F81&lt;&gt;"",1+MAX($A$7:A80),"")</f>
        <v>67</v>
      </c>
      <c r="B81" s="7" t="s">
        <v>146</v>
      </c>
      <c r="C81" s="86"/>
      <c r="D81" s="63"/>
      <c r="E81" s="45" t="s">
        <v>140</v>
      </c>
      <c r="F81" s="1">
        <v>1</v>
      </c>
      <c r="G81" s="77">
        <v>0</v>
      </c>
      <c r="H81" s="78">
        <f t="shared" ref="H81:H82" si="11">F81*(1+G81)</f>
        <v>1</v>
      </c>
      <c r="I81" s="79" t="s">
        <v>13</v>
      </c>
      <c r="J81" s="157">
        <v>0</v>
      </c>
      <c r="K81" s="95">
        <f t="shared" si="10"/>
        <v>0</v>
      </c>
      <c r="L81" s="73"/>
      <c r="M81" s="74"/>
      <c r="N81" s="74"/>
      <c r="O81" s="74"/>
      <c r="P81" s="74"/>
      <c r="Q81" s="74"/>
      <c r="R81" s="74"/>
      <c r="S81" s="74"/>
    </row>
    <row r="82" spans="1:19" s="75" customFormat="1" x14ac:dyDescent="0.2">
      <c r="A82" s="25">
        <f>IF(F82&lt;&gt;"",1+MAX($A$7:A81),"")</f>
        <v>68</v>
      </c>
      <c r="B82" s="7" t="s">
        <v>146</v>
      </c>
      <c r="C82" s="86"/>
      <c r="D82" s="6"/>
      <c r="E82" s="45" t="s">
        <v>141</v>
      </c>
      <c r="F82" s="1">
        <v>1</v>
      </c>
      <c r="G82" s="77">
        <v>0</v>
      </c>
      <c r="H82" s="78">
        <f t="shared" si="11"/>
        <v>1</v>
      </c>
      <c r="I82" s="79" t="s">
        <v>13</v>
      </c>
      <c r="J82" s="157">
        <v>0</v>
      </c>
      <c r="K82" s="95">
        <f t="shared" si="10"/>
        <v>0</v>
      </c>
      <c r="L82" s="73"/>
      <c r="M82" s="74"/>
      <c r="N82" s="74"/>
      <c r="O82" s="74"/>
      <c r="P82" s="74"/>
      <c r="Q82" s="74"/>
      <c r="R82" s="74"/>
      <c r="S82" s="74"/>
    </row>
    <row r="83" spans="1:19" s="75" customFormat="1" x14ac:dyDescent="0.2">
      <c r="A83" s="25">
        <f>IF(F83&lt;&gt;"",1+MAX($A$7:A82),"")</f>
        <v>69</v>
      </c>
      <c r="B83" s="7" t="s">
        <v>146</v>
      </c>
      <c r="C83" s="86"/>
      <c r="D83" s="63"/>
      <c r="E83" s="45" t="s">
        <v>142</v>
      </c>
      <c r="F83" s="1">
        <v>2</v>
      </c>
      <c r="G83" s="77">
        <v>0</v>
      </c>
      <c r="H83" s="78">
        <f t="shared" ref="H83:H84" si="12">F83*(1+G83)</f>
        <v>2</v>
      </c>
      <c r="I83" s="79" t="s">
        <v>13</v>
      </c>
      <c r="J83" s="157">
        <v>0</v>
      </c>
      <c r="K83" s="95">
        <f t="shared" si="10"/>
        <v>0</v>
      </c>
      <c r="L83" s="73"/>
      <c r="M83" s="74"/>
      <c r="N83" s="74"/>
      <c r="O83" s="74"/>
      <c r="P83" s="74"/>
      <c r="Q83" s="74"/>
      <c r="R83" s="74"/>
      <c r="S83" s="74"/>
    </row>
    <row r="84" spans="1:19" s="75" customFormat="1" x14ac:dyDescent="0.2">
      <c r="A84" s="25">
        <f>IF(F84&lt;&gt;"",1+MAX($A$7:A83),"")</f>
        <v>70</v>
      </c>
      <c r="B84" s="7" t="s">
        <v>146</v>
      </c>
      <c r="C84" s="86"/>
      <c r="D84" s="6"/>
      <c r="E84" s="45" t="s">
        <v>143</v>
      </c>
      <c r="F84" s="1">
        <v>1</v>
      </c>
      <c r="G84" s="77">
        <v>0</v>
      </c>
      <c r="H84" s="78">
        <f t="shared" si="12"/>
        <v>1</v>
      </c>
      <c r="I84" s="79" t="s">
        <v>13</v>
      </c>
      <c r="J84" s="157">
        <v>0</v>
      </c>
      <c r="K84" s="95">
        <f t="shared" si="10"/>
        <v>0</v>
      </c>
      <c r="L84" s="73"/>
      <c r="M84" s="74"/>
      <c r="N84" s="74"/>
      <c r="O84" s="74"/>
      <c r="P84" s="74"/>
      <c r="Q84" s="74"/>
      <c r="R84" s="74"/>
      <c r="S84" s="74"/>
    </row>
    <row r="85" spans="1:19" s="75" customFormat="1" x14ac:dyDescent="0.2">
      <c r="A85" s="25">
        <f>IF(F85&lt;&gt;"",1+MAX($A$7:A84),"")</f>
        <v>71</v>
      </c>
      <c r="B85" s="7" t="s">
        <v>146</v>
      </c>
      <c r="C85" s="86"/>
      <c r="D85" s="63"/>
      <c r="E85" s="45" t="s">
        <v>144</v>
      </c>
      <c r="F85" s="1">
        <v>1</v>
      </c>
      <c r="G85" s="77">
        <v>0</v>
      </c>
      <c r="H85" s="78">
        <f t="shared" ref="H85:H86" si="13">F85*(1+G85)</f>
        <v>1</v>
      </c>
      <c r="I85" s="79" t="s">
        <v>13</v>
      </c>
      <c r="J85" s="157">
        <v>0</v>
      </c>
      <c r="K85" s="95">
        <f t="shared" si="10"/>
        <v>0</v>
      </c>
      <c r="L85" s="73"/>
      <c r="M85" s="74"/>
      <c r="N85" s="74"/>
      <c r="O85" s="74"/>
      <c r="P85" s="74"/>
      <c r="Q85" s="74"/>
      <c r="R85" s="74"/>
      <c r="S85" s="74"/>
    </row>
    <row r="86" spans="1:19" s="75" customFormat="1" x14ac:dyDescent="0.2">
      <c r="A86" s="25">
        <f>IF(F86&lt;&gt;"",1+MAX($A$7:A85),"")</f>
        <v>72</v>
      </c>
      <c r="B86" s="7" t="s">
        <v>146</v>
      </c>
      <c r="C86" s="86"/>
      <c r="D86" s="6"/>
      <c r="E86" s="45" t="s">
        <v>82</v>
      </c>
      <c r="F86" s="1">
        <v>3</v>
      </c>
      <c r="G86" s="77">
        <v>0</v>
      </c>
      <c r="H86" s="78">
        <f t="shared" si="13"/>
        <v>3</v>
      </c>
      <c r="I86" s="79" t="s">
        <v>13</v>
      </c>
      <c r="J86" s="157">
        <v>0</v>
      </c>
      <c r="K86" s="95">
        <f t="shared" si="10"/>
        <v>0</v>
      </c>
      <c r="L86" s="73"/>
      <c r="M86" s="74"/>
      <c r="N86" s="74"/>
      <c r="O86" s="74"/>
      <c r="P86" s="74"/>
      <c r="Q86" s="74"/>
      <c r="R86" s="74"/>
      <c r="S86" s="74"/>
    </row>
    <row r="87" spans="1:19" s="75" customFormat="1" x14ac:dyDescent="0.2">
      <c r="A87" s="25">
        <f>IF(F87&lt;&gt;"",1+MAX($A$7:A86),"")</f>
        <v>73</v>
      </c>
      <c r="B87" s="7" t="s">
        <v>146</v>
      </c>
      <c r="C87" s="86"/>
      <c r="D87" s="63"/>
      <c r="E87" s="45" t="s">
        <v>145</v>
      </c>
      <c r="F87" s="1">
        <v>1</v>
      </c>
      <c r="G87" s="77">
        <v>0</v>
      </c>
      <c r="H87" s="78">
        <f t="shared" ref="H87" si="14">F87*(1+G87)</f>
        <v>1</v>
      </c>
      <c r="I87" s="79" t="s">
        <v>13</v>
      </c>
      <c r="J87" s="157">
        <v>0</v>
      </c>
      <c r="K87" s="95">
        <f t="shared" si="10"/>
        <v>0</v>
      </c>
      <c r="L87" s="73"/>
      <c r="M87" s="74"/>
      <c r="N87" s="74"/>
      <c r="O87" s="74"/>
      <c r="P87" s="74"/>
      <c r="Q87" s="74"/>
      <c r="R87" s="74"/>
      <c r="S87" s="74"/>
    </row>
    <row r="88" spans="1:19" s="75" customFormat="1" ht="16.5" thickBot="1" x14ac:dyDescent="0.25">
      <c r="A88" s="25" t="str">
        <f>IF(F88&lt;&gt;"",1+MAX($A$7:A87),"")</f>
        <v/>
      </c>
      <c r="B88" s="64"/>
      <c r="C88" s="85"/>
      <c r="D88" s="65"/>
      <c r="E88" s="66"/>
      <c r="F88" s="67"/>
      <c r="G88" s="68"/>
      <c r="H88" s="69"/>
      <c r="I88" s="70"/>
      <c r="J88" s="160"/>
      <c r="K88" s="72"/>
      <c r="L88" s="73"/>
      <c r="M88" s="74"/>
      <c r="N88" s="74"/>
      <c r="O88" s="74"/>
      <c r="P88" s="74"/>
      <c r="Q88" s="74"/>
      <c r="R88" s="74"/>
      <c r="S88" s="74"/>
    </row>
    <row r="89" spans="1:19" ht="16.5" customHeight="1" thickBot="1" x14ac:dyDescent="0.25">
      <c r="A89" s="25" t="str">
        <f>IF(F89&lt;&gt;"",1+MAX($A$7:A88),"")</f>
        <v/>
      </c>
      <c r="B89" s="31"/>
      <c r="C89" s="86"/>
      <c r="D89" s="33"/>
      <c r="E89" s="34" t="s">
        <v>34</v>
      </c>
      <c r="F89" s="35"/>
      <c r="G89" s="12"/>
      <c r="H89" s="13"/>
      <c r="I89" s="14"/>
      <c r="J89" s="161"/>
      <c r="K89" s="29"/>
      <c r="L89" s="138"/>
    </row>
    <row r="90" spans="1:19" s="75" customFormat="1" ht="31.5" x14ac:dyDescent="0.2">
      <c r="A90" s="25">
        <f>IF(F90&lt;&gt;"",1+MAX($A$7:A89),"")</f>
        <v>74</v>
      </c>
      <c r="B90" s="7" t="s">
        <v>64</v>
      </c>
      <c r="C90" s="86"/>
      <c r="D90" s="63"/>
      <c r="E90" s="45" t="s">
        <v>130</v>
      </c>
      <c r="F90" s="1">
        <f>152.4*2</f>
        <v>304.8</v>
      </c>
      <c r="G90" s="77">
        <v>0.1</v>
      </c>
      <c r="H90" s="78">
        <f>F90*(1+G90)</f>
        <v>335.28000000000003</v>
      </c>
      <c r="I90" s="79" t="s">
        <v>12</v>
      </c>
      <c r="J90" s="157">
        <v>0</v>
      </c>
      <c r="K90" s="95">
        <f t="shared" ref="K90:K97" si="15">J90*H90</f>
        <v>0</v>
      </c>
      <c r="L90" s="73"/>
      <c r="M90" s="74"/>
      <c r="N90" s="74"/>
      <c r="O90" s="74"/>
      <c r="P90" s="74"/>
      <c r="Q90" s="74"/>
      <c r="R90" s="74"/>
      <c r="S90" s="74"/>
    </row>
    <row r="91" spans="1:19" s="75" customFormat="1" ht="31.5" x14ac:dyDescent="0.2">
      <c r="A91" s="25">
        <f>IF(F91&lt;&gt;"",1+MAX($A$7:A90),"")</f>
        <v>75</v>
      </c>
      <c r="B91" s="7" t="s">
        <v>64</v>
      </c>
      <c r="C91" s="86"/>
      <c r="D91" s="63"/>
      <c r="E91" s="45" t="s">
        <v>131</v>
      </c>
      <c r="F91" s="1">
        <f>128.5*2</f>
        <v>257</v>
      </c>
      <c r="G91" s="77">
        <v>0.1</v>
      </c>
      <c r="H91" s="78">
        <f t="shared" ref="H91" si="16">F91*(1+G91)</f>
        <v>282.70000000000005</v>
      </c>
      <c r="I91" s="79" t="s">
        <v>12</v>
      </c>
      <c r="J91" s="157">
        <v>0</v>
      </c>
      <c r="K91" s="95">
        <f t="shared" si="15"/>
        <v>0</v>
      </c>
      <c r="L91" s="73"/>
      <c r="M91" s="74"/>
      <c r="N91" s="74"/>
      <c r="O91" s="74"/>
      <c r="P91" s="74"/>
      <c r="Q91" s="74"/>
      <c r="R91" s="74"/>
      <c r="S91" s="74"/>
    </row>
    <row r="92" spans="1:19" s="75" customFormat="1" x14ac:dyDescent="0.2">
      <c r="A92" s="25">
        <f>IF(F92&lt;&gt;"",1+MAX($A$7:A91),"")</f>
        <v>76</v>
      </c>
      <c r="B92" s="7" t="s">
        <v>64</v>
      </c>
      <c r="C92" s="86"/>
      <c r="D92" s="63"/>
      <c r="E92" s="45" t="s">
        <v>42</v>
      </c>
      <c r="F92" s="1">
        <v>93</v>
      </c>
      <c r="G92" s="77">
        <v>0.1</v>
      </c>
      <c r="H92" s="78">
        <f t="shared" ref="H92" si="17">F92*(1+G92)</f>
        <v>102.30000000000001</v>
      </c>
      <c r="I92" s="79" t="s">
        <v>12</v>
      </c>
      <c r="J92" s="30">
        <f>J$91</f>
        <v>0</v>
      </c>
      <c r="K92" s="95">
        <f t="shared" si="15"/>
        <v>0</v>
      </c>
      <c r="L92" s="73"/>
      <c r="M92" s="74"/>
      <c r="N92" s="74"/>
      <c r="O92" s="74"/>
      <c r="P92" s="74"/>
      <c r="Q92" s="74"/>
      <c r="R92" s="74"/>
      <c r="S92" s="74"/>
    </row>
    <row r="93" spans="1:19" s="75" customFormat="1" x14ac:dyDescent="0.2">
      <c r="A93" s="25">
        <f>IF(F93&lt;&gt;"",1+MAX($A$7:A92),"")</f>
        <v>77</v>
      </c>
      <c r="B93" s="7" t="s">
        <v>64</v>
      </c>
      <c r="C93" s="86"/>
      <c r="D93" s="63"/>
      <c r="E93" s="45" t="s">
        <v>45</v>
      </c>
      <c r="F93" s="1">
        <v>1</v>
      </c>
      <c r="G93" s="77">
        <v>0</v>
      </c>
      <c r="H93" s="78">
        <f>F93*(1+G93)</f>
        <v>1</v>
      </c>
      <c r="I93" s="79" t="s">
        <v>13</v>
      </c>
      <c r="J93" s="157">
        <v>0</v>
      </c>
      <c r="K93" s="95">
        <f t="shared" si="15"/>
        <v>0</v>
      </c>
      <c r="L93" s="73"/>
      <c r="M93" s="74"/>
      <c r="N93" s="74"/>
      <c r="O93" s="74"/>
      <c r="P93" s="74"/>
      <c r="Q93" s="74"/>
      <c r="R93" s="74"/>
      <c r="S93" s="74"/>
    </row>
    <row r="94" spans="1:19" s="75" customFormat="1" x14ac:dyDescent="0.2">
      <c r="A94" s="25">
        <f>IF(F94&lt;&gt;"",1+MAX($A$7:A93),"")</f>
        <v>78</v>
      </c>
      <c r="B94" s="7" t="s">
        <v>64</v>
      </c>
      <c r="C94" s="86"/>
      <c r="D94" s="6"/>
      <c r="E94" s="5" t="s">
        <v>46</v>
      </c>
      <c r="F94" s="1">
        <v>1</v>
      </c>
      <c r="G94" s="77">
        <v>0</v>
      </c>
      <c r="H94" s="78">
        <f t="shared" ref="H94" si="18">F94*(1+G94)</f>
        <v>1</v>
      </c>
      <c r="I94" s="79" t="s">
        <v>13</v>
      </c>
      <c r="J94" s="157">
        <v>0</v>
      </c>
      <c r="K94" s="95">
        <f t="shared" si="15"/>
        <v>0</v>
      </c>
      <c r="L94" s="73"/>
      <c r="M94" s="74"/>
      <c r="N94" s="74"/>
      <c r="O94" s="74"/>
      <c r="P94" s="74"/>
      <c r="Q94" s="74"/>
      <c r="R94" s="74"/>
      <c r="S94" s="74"/>
    </row>
    <row r="95" spans="1:19" s="75" customFormat="1" ht="31.5" x14ac:dyDescent="0.2">
      <c r="A95" s="25">
        <f>IF(F95&lt;&gt;"",1+MAX($A$7:A94),"")</f>
        <v>79</v>
      </c>
      <c r="B95" s="7" t="s">
        <v>64</v>
      </c>
      <c r="C95" s="86" t="s">
        <v>65</v>
      </c>
      <c r="D95" s="63"/>
      <c r="E95" s="45" t="s">
        <v>47</v>
      </c>
      <c r="F95" s="1">
        <v>9</v>
      </c>
      <c r="G95" s="77">
        <v>0</v>
      </c>
      <c r="H95" s="78">
        <f>F95*(1+G95)</f>
        <v>9</v>
      </c>
      <c r="I95" s="79" t="s">
        <v>13</v>
      </c>
      <c r="J95" s="157">
        <v>0</v>
      </c>
      <c r="K95" s="95">
        <f t="shared" si="15"/>
        <v>0</v>
      </c>
      <c r="L95" s="73"/>
      <c r="M95" s="74"/>
      <c r="N95" s="74"/>
      <c r="O95" s="74"/>
      <c r="P95" s="74"/>
      <c r="Q95" s="74"/>
      <c r="R95" s="74"/>
      <c r="S95" s="74"/>
    </row>
    <row r="96" spans="1:19" s="75" customFormat="1" ht="16.899999999999999" customHeight="1" x14ac:dyDescent="0.2">
      <c r="A96" s="25">
        <f>IF(F96&lt;&gt;"",1+MAX($A$7:A95),"")</f>
        <v>80</v>
      </c>
      <c r="B96" s="7" t="s">
        <v>64</v>
      </c>
      <c r="C96" s="86"/>
      <c r="D96" s="6"/>
      <c r="E96" s="5" t="s">
        <v>43</v>
      </c>
      <c r="F96" s="1">
        <v>1</v>
      </c>
      <c r="G96" s="77">
        <v>0</v>
      </c>
      <c r="H96" s="78">
        <f>F96*(1+G96)</f>
        <v>1</v>
      </c>
      <c r="I96" s="79" t="s">
        <v>14</v>
      </c>
      <c r="J96" s="157">
        <v>0</v>
      </c>
      <c r="K96" s="95">
        <f t="shared" si="15"/>
        <v>0</v>
      </c>
      <c r="L96" s="73"/>
      <c r="M96" s="74"/>
      <c r="N96" s="74"/>
      <c r="O96" s="74"/>
      <c r="P96" s="74"/>
      <c r="Q96" s="74"/>
      <c r="R96" s="74"/>
      <c r="S96" s="74"/>
    </row>
    <row r="97" spans="1:19" s="75" customFormat="1" ht="31.5" x14ac:dyDescent="0.2">
      <c r="A97" s="25">
        <f>IF(F97&lt;&gt;"",1+MAX($A$7:A96),"")</f>
        <v>81</v>
      </c>
      <c r="B97" s="7" t="s">
        <v>64</v>
      </c>
      <c r="C97" s="86"/>
      <c r="D97" s="63"/>
      <c r="E97" s="45" t="s">
        <v>44</v>
      </c>
      <c r="F97" s="1">
        <v>1</v>
      </c>
      <c r="G97" s="77">
        <v>0</v>
      </c>
      <c r="H97" s="78">
        <f t="shared" ref="H97" si="19">F97*(1+G97)</f>
        <v>1</v>
      </c>
      <c r="I97" s="79" t="s">
        <v>14</v>
      </c>
      <c r="J97" s="157">
        <v>0</v>
      </c>
      <c r="K97" s="95">
        <f t="shared" si="15"/>
        <v>0</v>
      </c>
      <c r="L97" s="73"/>
      <c r="M97" s="74"/>
      <c r="N97" s="74"/>
      <c r="O97" s="74"/>
      <c r="P97" s="74"/>
      <c r="Q97" s="74"/>
      <c r="R97" s="74"/>
      <c r="S97" s="74"/>
    </row>
    <row r="98" spans="1:19" s="75" customFormat="1" ht="16.5" thickBot="1" x14ac:dyDescent="0.25">
      <c r="A98" s="25" t="str">
        <f>IF(F98&lt;&gt;"",1+MAX($A$7:A97),"")</f>
        <v/>
      </c>
      <c r="B98" s="64"/>
      <c r="C98" s="85"/>
      <c r="D98" s="65"/>
      <c r="E98" s="66"/>
      <c r="F98" s="67"/>
      <c r="G98" s="68"/>
      <c r="H98" s="69"/>
      <c r="I98" s="70"/>
      <c r="J98" s="71"/>
      <c r="K98" s="72"/>
      <c r="L98" s="73"/>
      <c r="M98" s="74"/>
      <c r="N98" s="74"/>
      <c r="O98" s="74"/>
      <c r="P98" s="74"/>
      <c r="Q98" s="74"/>
      <c r="R98" s="74"/>
      <c r="S98" s="74"/>
    </row>
    <row r="99" spans="1:19" ht="16.5" customHeight="1" thickBot="1" x14ac:dyDescent="0.25">
      <c r="A99" s="25" t="str">
        <f>IF(F99&lt;&gt;"",1+MAX($A$7:A98),"")</f>
        <v/>
      </c>
      <c r="B99" s="31"/>
      <c r="C99" s="86"/>
      <c r="D99" s="33"/>
      <c r="E99" s="34" t="s">
        <v>126</v>
      </c>
      <c r="F99" s="35"/>
      <c r="G99" s="12"/>
      <c r="H99" s="13"/>
      <c r="I99" s="14"/>
      <c r="J99" s="15"/>
      <c r="K99" s="29"/>
      <c r="L99" s="138"/>
    </row>
    <row r="100" spans="1:19" s="75" customFormat="1" x14ac:dyDescent="0.2">
      <c r="A100" s="25" t="str">
        <f>IF(F100&lt;&gt;"",1+MAX($A$7:A99),"")</f>
        <v/>
      </c>
      <c r="B100" s="7" t="s">
        <v>64</v>
      </c>
      <c r="C100" s="259"/>
      <c r="D100" s="6"/>
      <c r="E100" s="45" t="s">
        <v>132</v>
      </c>
      <c r="F100" s="9"/>
      <c r="G100" s="77"/>
      <c r="H100" s="78"/>
      <c r="I100" s="79"/>
      <c r="J100" s="139"/>
      <c r="K100" s="17"/>
      <c r="L100" s="73"/>
      <c r="M100" s="74"/>
      <c r="N100" s="74"/>
      <c r="O100" s="74"/>
      <c r="P100" s="74"/>
      <c r="Q100" s="74"/>
      <c r="R100" s="74"/>
      <c r="S100" s="74"/>
    </row>
    <row r="101" spans="1:19" s="75" customFormat="1" x14ac:dyDescent="0.2">
      <c r="A101" s="25">
        <f>IF(F101&lt;&gt;"",1+MAX($A$7:A100),"")</f>
        <v>82</v>
      </c>
      <c r="B101" s="7" t="s">
        <v>64</v>
      </c>
      <c r="C101" s="260"/>
      <c r="D101" s="6"/>
      <c r="E101" s="76" t="s">
        <v>129</v>
      </c>
      <c r="F101" s="96">
        <f>152.4*2.58*3/27</f>
        <v>43.688000000000002</v>
      </c>
      <c r="G101" s="77">
        <v>0.1</v>
      </c>
      <c r="H101" s="78">
        <f>F101*(1+G101)</f>
        <v>48.05680000000001</v>
      </c>
      <c r="I101" s="79" t="s">
        <v>149</v>
      </c>
      <c r="J101" s="157">
        <v>0</v>
      </c>
      <c r="K101" s="95">
        <f t="shared" ref="K101:K102" si="20">J101*H101</f>
        <v>0</v>
      </c>
      <c r="L101" s="73"/>
      <c r="M101" s="74"/>
      <c r="N101" s="74"/>
      <c r="O101" s="74"/>
      <c r="P101" s="74"/>
      <c r="Q101" s="74"/>
      <c r="R101" s="74"/>
      <c r="S101" s="74"/>
    </row>
    <row r="102" spans="1:19" s="75" customFormat="1" x14ac:dyDescent="0.2">
      <c r="A102" s="25">
        <f>IF(F102&lt;&gt;"",1+MAX($A$7:A101),"")</f>
        <v>83</v>
      </c>
      <c r="B102" s="7" t="s">
        <v>64</v>
      </c>
      <c r="C102" s="260"/>
      <c r="D102" s="6"/>
      <c r="E102" s="76" t="s">
        <v>127</v>
      </c>
      <c r="F102" s="96">
        <f>F101-2*3.14*0.25*0.29*0.29*152.4/27</f>
        <v>42.942724488888892</v>
      </c>
      <c r="G102" s="77">
        <v>0.1</v>
      </c>
      <c r="H102" s="78">
        <f>F102*(1+G102)</f>
        <v>47.236996937777782</v>
      </c>
      <c r="I102" s="79" t="s">
        <v>149</v>
      </c>
      <c r="J102" s="157">
        <v>0</v>
      </c>
      <c r="K102" s="95">
        <f t="shared" si="20"/>
        <v>0</v>
      </c>
      <c r="L102" s="73"/>
      <c r="M102" s="74"/>
      <c r="N102" s="74"/>
      <c r="O102" s="74"/>
      <c r="P102" s="74"/>
      <c r="Q102" s="74"/>
      <c r="R102" s="74"/>
      <c r="S102" s="74"/>
    </row>
    <row r="103" spans="1:19" s="75" customFormat="1" x14ac:dyDescent="0.2">
      <c r="A103" s="25">
        <f>IF(F103&lt;&gt;"",1+MAX($A$7:A102),"")</f>
        <v>84</v>
      </c>
      <c r="B103" s="7" t="s">
        <v>64</v>
      </c>
      <c r="C103" s="260"/>
      <c r="D103" s="6"/>
      <c r="E103" s="45" t="s">
        <v>133</v>
      </c>
      <c r="F103" s="9">
        <f>128.5+93</f>
        <v>221.5</v>
      </c>
      <c r="G103" s="77"/>
      <c r="H103" s="78"/>
      <c r="I103" s="79"/>
      <c r="J103" s="139"/>
      <c r="K103" s="17"/>
      <c r="L103" s="73"/>
      <c r="M103" s="74"/>
      <c r="N103" s="74"/>
      <c r="O103" s="74"/>
      <c r="P103" s="74"/>
      <c r="Q103" s="74"/>
      <c r="R103" s="74"/>
      <c r="S103" s="74"/>
    </row>
    <row r="104" spans="1:19" s="75" customFormat="1" x14ac:dyDescent="0.2">
      <c r="A104" s="25">
        <f>IF(F104&lt;&gt;"",1+MAX($A$7:A103),"")</f>
        <v>85</v>
      </c>
      <c r="B104" s="7" t="s">
        <v>64</v>
      </c>
      <c r="C104" s="260"/>
      <c r="D104" s="6"/>
      <c r="E104" s="76" t="s">
        <v>128</v>
      </c>
      <c r="F104" s="97">
        <f>222*2.83*3/27</f>
        <v>69.806666666666672</v>
      </c>
      <c r="G104" s="77">
        <v>0.1</v>
      </c>
      <c r="H104" s="78">
        <f>F104*(1+G104)</f>
        <v>76.787333333333351</v>
      </c>
      <c r="I104" s="79" t="s">
        <v>149</v>
      </c>
      <c r="J104" s="157">
        <v>0</v>
      </c>
      <c r="K104" s="95">
        <f t="shared" ref="K104:K105" si="21">J104*H104</f>
        <v>0</v>
      </c>
      <c r="L104" s="73"/>
      <c r="M104" s="74"/>
      <c r="N104" s="74"/>
      <c r="O104" s="74"/>
      <c r="P104" s="74"/>
      <c r="Q104" s="74"/>
      <c r="R104" s="74"/>
      <c r="S104" s="74"/>
    </row>
    <row r="105" spans="1:19" s="75" customFormat="1" x14ac:dyDescent="0.2">
      <c r="A105" s="25">
        <f>IF(F105&lt;&gt;"",1+MAX($A$7:A104),"")</f>
        <v>86</v>
      </c>
      <c r="B105" s="7" t="s">
        <v>64</v>
      </c>
      <c r="C105" s="260"/>
      <c r="D105" s="6"/>
      <c r="E105" s="76" t="s">
        <v>127</v>
      </c>
      <c r="F105" s="97">
        <f>F104-((2*3.14*0.25*0.42*0.42*128.5/7)+(3.14*0.25*0.42*0.42*93/27))</f>
        <v>64.24572666666667</v>
      </c>
      <c r="G105" s="77">
        <v>0.1</v>
      </c>
      <c r="H105" s="78">
        <f>F105*(1+G105)</f>
        <v>70.670299333333347</v>
      </c>
      <c r="I105" s="79" t="s">
        <v>149</v>
      </c>
      <c r="J105" s="157">
        <v>0</v>
      </c>
      <c r="K105" s="95">
        <f t="shared" si="21"/>
        <v>0</v>
      </c>
      <c r="L105" s="73"/>
      <c r="M105" s="74"/>
      <c r="N105" s="74"/>
      <c r="O105" s="74"/>
      <c r="P105" s="74"/>
      <c r="Q105" s="74"/>
      <c r="R105" s="74"/>
      <c r="S105" s="74"/>
    </row>
    <row r="106" spans="1:19" ht="16.5" thickBot="1" x14ac:dyDescent="0.25">
      <c r="A106" s="25" t="str">
        <f>IF(F106&lt;&gt;"",1+MAX($A$7:A105),"")</f>
        <v/>
      </c>
      <c r="B106" s="7"/>
      <c r="C106" s="259"/>
      <c r="D106" s="6"/>
      <c r="E106" s="37"/>
      <c r="F106" s="38"/>
      <c r="G106" s="84"/>
      <c r="H106" s="82"/>
      <c r="I106" s="83"/>
      <c r="J106" s="8"/>
      <c r="K106" s="17"/>
      <c r="L106" s="138"/>
    </row>
    <row r="107" spans="1:19" ht="16.5" customHeight="1" thickBot="1" x14ac:dyDescent="0.25">
      <c r="A107" s="25" t="str">
        <f>IF(F107&lt;&gt;"",1+MAX($A$7:A106),"")</f>
        <v/>
      </c>
      <c r="B107" s="31"/>
      <c r="C107" s="86"/>
      <c r="D107" s="33"/>
      <c r="E107" s="34" t="s">
        <v>27</v>
      </c>
      <c r="F107" s="35"/>
      <c r="G107" s="12"/>
      <c r="H107" s="13"/>
      <c r="I107" s="14"/>
      <c r="J107" s="15"/>
      <c r="K107" s="29"/>
      <c r="L107" s="138"/>
    </row>
    <row r="108" spans="1:19" s="75" customFormat="1" ht="31.5" x14ac:dyDescent="0.2">
      <c r="A108" s="25">
        <f>IF(F108&lt;&gt;"",1+MAX($A$7:A107),"")</f>
        <v>87</v>
      </c>
      <c r="B108" s="7"/>
      <c r="C108" s="86"/>
      <c r="D108" s="6"/>
      <c r="E108" s="76" t="s">
        <v>28</v>
      </c>
      <c r="F108" s="97">
        <v>1</v>
      </c>
      <c r="G108" s="77">
        <v>0</v>
      </c>
      <c r="H108" s="78">
        <f>F108*(1+G108)</f>
        <v>1</v>
      </c>
      <c r="I108" s="79" t="s">
        <v>14</v>
      </c>
      <c r="J108" s="157">
        <v>0</v>
      </c>
      <c r="K108" s="95">
        <f>J108*H108</f>
        <v>0</v>
      </c>
      <c r="L108" s="73"/>
      <c r="M108" s="74"/>
      <c r="N108" s="74"/>
      <c r="O108" s="74"/>
      <c r="P108" s="74"/>
      <c r="Q108" s="74"/>
      <c r="R108" s="74"/>
      <c r="S108" s="74"/>
    </row>
    <row r="109" spans="1:19" ht="16.5" thickBot="1" x14ac:dyDescent="0.25">
      <c r="A109" s="25" t="str">
        <f>IF(F109&lt;&gt;"",1+MAX($A$7:A108),"")</f>
        <v/>
      </c>
      <c r="B109" s="7"/>
      <c r="C109" s="86"/>
      <c r="D109" s="6"/>
      <c r="E109" s="37"/>
      <c r="F109" s="38"/>
      <c r="G109" s="39"/>
      <c r="H109" s="10"/>
      <c r="I109" s="11"/>
      <c r="J109" s="40"/>
      <c r="K109" s="41"/>
      <c r="L109" s="138"/>
    </row>
    <row r="110" spans="1:19" ht="16.5" thickBot="1" x14ac:dyDescent="0.25">
      <c r="A110" s="25" t="str">
        <f>IF(F110&lt;&gt;"",1+MAX($A$7:A109),"")</f>
        <v/>
      </c>
      <c r="B110" s="4"/>
      <c r="C110" s="86"/>
      <c r="D110" s="36"/>
      <c r="E110" s="42" t="s">
        <v>24</v>
      </c>
      <c r="F110" s="13"/>
      <c r="G110" s="12"/>
      <c r="H110" s="13"/>
      <c r="I110" s="14"/>
      <c r="J110" s="15"/>
      <c r="K110" s="16"/>
      <c r="L110" s="43">
        <f>SUM(K10:K109)</f>
        <v>0</v>
      </c>
    </row>
    <row r="111" spans="1:19" s="75" customFormat="1" ht="16.5" thickBot="1" x14ac:dyDescent="0.25">
      <c r="A111" s="25" t="str">
        <f>IF(F111&lt;&gt;"",1+MAX($A$7:A110),"")</f>
        <v/>
      </c>
      <c r="B111" s="64"/>
      <c r="C111" s="85"/>
      <c r="D111" s="65"/>
      <c r="E111" s="66"/>
      <c r="F111" s="67"/>
      <c r="G111" s="68"/>
      <c r="H111" s="69"/>
      <c r="I111" s="70"/>
      <c r="J111" s="71"/>
      <c r="K111" s="72"/>
      <c r="L111" s="73"/>
      <c r="M111" s="74"/>
      <c r="N111" s="74"/>
      <c r="O111" s="74"/>
      <c r="P111" s="74"/>
      <c r="Q111" s="74"/>
      <c r="R111" s="74"/>
      <c r="S111" s="74"/>
    </row>
    <row r="112" spans="1:19" ht="19.5" thickBot="1" x14ac:dyDescent="0.25">
      <c r="A112" s="25" t="str">
        <f>IF(F112&lt;&gt;"",1+MAX($A$7:A111),"")</f>
        <v/>
      </c>
      <c r="B112" s="26"/>
      <c r="C112" s="87"/>
      <c r="D112" s="27" t="s">
        <v>36</v>
      </c>
      <c r="E112" s="28" t="s">
        <v>37</v>
      </c>
      <c r="F112" s="135"/>
      <c r="G112" s="136"/>
      <c r="H112" s="136"/>
      <c r="I112" s="136"/>
      <c r="J112" s="136"/>
      <c r="K112" s="136"/>
      <c r="L112" s="137"/>
    </row>
    <row r="113" spans="1:19" ht="16.5" customHeight="1" thickBot="1" x14ac:dyDescent="0.25">
      <c r="A113" s="25" t="str">
        <f>IF(F113&lt;&gt;"",1+MAX($A$7:A112),"")</f>
        <v/>
      </c>
      <c r="B113" s="31"/>
      <c r="C113" s="86"/>
      <c r="D113" s="33"/>
      <c r="E113" s="34" t="s">
        <v>18</v>
      </c>
      <c r="F113" s="35"/>
      <c r="G113" s="12"/>
      <c r="H113" s="13"/>
      <c r="I113" s="14"/>
      <c r="J113" s="15"/>
      <c r="K113" s="29"/>
      <c r="L113" s="138"/>
    </row>
    <row r="114" spans="1:19" s="75" customFormat="1" x14ac:dyDescent="0.2">
      <c r="A114" s="25">
        <f>IF(F114&lt;&gt;"",1+MAX($A$7:A113),"")</f>
        <v>88</v>
      </c>
      <c r="B114" s="7" t="s">
        <v>112</v>
      </c>
      <c r="C114" s="86"/>
      <c r="D114" s="63"/>
      <c r="E114" s="45" t="s">
        <v>113</v>
      </c>
      <c r="F114" s="1">
        <v>18</v>
      </c>
      <c r="G114" s="77">
        <v>0</v>
      </c>
      <c r="H114" s="78">
        <f>F114*(1+G114)</f>
        <v>18</v>
      </c>
      <c r="I114" s="79" t="s">
        <v>13</v>
      </c>
      <c r="J114" s="157">
        <v>0</v>
      </c>
      <c r="K114" s="95">
        <f>J114*H114</f>
        <v>0</v>
      </c>
      <c r="L114" s="73"/>
      <c r="M114" s="74"/>
      <c r="N114" s="74"/>
      <c r="O114" s="74"/>
      <c r="P114" s="74"/>
      <c r="Q114" s="74"/>
      <c r="R114" s="74"/>
      <c r="S114" s="74"/>
    </row>
    <row r="115" spans="1:19" s="75" customFormat="1" ht="16.5" thickBot="1" x14ac:dyDescent="0.25">
      <c r="A115" s="25" t="str">
        <f>IF(F115&lt;&gt;"",1+MAX($A$7:A114),"")</f>
        <v/>
      </c>
      <c r="B115" s="64"/>
      <c r="C115" s="85"/>
      <c r="D115" s="65"/>
      <c r="E115" s="66"/>
      <c r="F115" s="67"/>
      <c r="G115" s="68"/>
      <c r="H115" s="69"/>
      <c r="I115" s="70"/>
      <c r="J115" s="71"/>
      <c r="K115" s="72"/>
      <c r="L115" s="73"/>
      <c r="M115" s="74"/>
      <c r="N115" s="74"/>
      <c r="O115" s="74"/>
      <c r="P115" s="74"/>
      <c r="Q115" s="74"/>
      <c r="R115" s="74"/>
      <c r="S115" s="74"/>
    </row>
    <row r="116" spans="1:19" ht="16.5" customHeight="1" thickBot="1" x14ac:dyDescent="0.25">
      <c r="A116" s="25" t="str">
        <f>IF(F116&lt;&gt;"",1+MAX($A$7:A115),"")</f>
        <v/>
      </c>
      <c r="B116" s="31"/>
      <c r="C116" s="86"/>
      <c r="D116" s="33"/>
      <c r="E116" s="34" t="s">
        <v>27</v>
      </c>
      <c r="F116" s="35"/>
      <c r="G116" s="12"/>
      <c r="H116" s="13"/>
      <c r="I116" s="14"/>
      <c r="J116" s="15"/>
      <c r="K116" s="29"/>
      <c r="L116" s="138"/>
    </row>
    <row r="117" spans="1:19" s="75" customFormat="1" ht="31.5" x14ac:dyDescent="0.2">
      <c r="A117" s="25">
        <f>IF(F117&lt;&gt;"",1+MAX($A$7:A116),"")</f>
        <v>89</v>
      </c>
      <c r="B117" s="7"/>
      <c r="C117" s="86"/>
      <c r="D117" s="6"/>
      <c r="E117" s="76" t="s">
        <v>38</v>
      </c>
      <c r="F117" s="97">
        <v>1</v>
      </c>
      <c r="G117" s="77">
        <v>0</v>
      </c>
      <c r="H117" s="78">
        <f>F117*(1+G117)</f>
        <v>1</v>
      </c>
      <c r="I117" s="79" t="s">
        <v>14</v>
      </c>
      <c r="J117" s="157">
        <v>0</v>
      </c>
      <c r="K117" s="95">
        <f>J117*H117</f>
        <v>0</v>
      </c>
      <c r="L117" s="73"/>
      <c r="M117" s="74"/>
      <c r="N117" s="74"/>
      <c r="O117" s="74"/>
      <c r="P117" s="74"/>
      <c r="Q117" s="74"/>
      <c r="R117" s="74"/>
      <c r="S117" s="74"/>
    </row>
    <row r="118" spans="1:19" ht="16.5" thickBot="1" x14ac:dyDescent="0.25">
      <c r="A118" s="25" t="str">
        <f>IF(F118&lt;&gt;"",1+MAX($A$7:A117),"")</f>
        <v/>
      </c>
      <c r="B118" s="7"/>
      <c r="C118" s="86"/>
      <c r="D118" s="6"/>
      <c r="E118" s="37"/>
      <c r="F118" s="38"/>
      <c r="G118" s="39"/>
      <c r="H118" s="10"/>
      <c r="I118" s="11"/>
      <c r="J118" s="40"/>
      <c r="K118" s="41"/>
      <c r="L118" s="138"/>
    </row>
    <row r="119" spans="1:19" ht="16.5" thickBot="1" x14ac:dyDescent="0.25">
      <c r="A119" s="25" t="str">
        <f>IF(F119&lt;&gt;"",1+MAX($A$7:A118),"")</f>
        <v/>
      </c>
      <c r="B119" s="4"/>
      <c r="C119" s="86"/>
      <c r="D119" s="36"/>
      <c r="E119" s="42" t="s">
        <v>150</v>
      </c>
      <c r="F119" s="13"/>
      <c r="G119" s="12"/>
      <c r="H119" s="13"/>
      <c r="I119" s="14"/>
      <c r="J119" s="15"/>
      <c r="K119" s="16"/>
      <c r="L119" s="43">
        <f>SUM(K113:K118)</f>
        <v>0</v>
      </c>
    </row>
    <row r="120" spans="1:19" s="75" customFormat="1" ht="16.5" thickBot="1" x14ac:dyDescent="0.25">
      <c r="A120" s="25" t="str">
        <f>IF(F120&lt;&gt;"",1+MAX($A$7:A119),"")</f>
        <v/>
      </c>
      <c r="B120" s="64"/>
      <c r="C120" s="85"/>
      <c r="D120" s="65"/>
      <c r="E120" s="66"/>
      <c r="F120" s="67"/>
      <c r="G120" s="68"/>
      <c r="H120" s="69"/>
      <c r="I120" s="70"/>
      <c r="J120" s="71"/>
      <c r="K120" s="72"/>
      <c r="L120" s="73"/>
      <c r="M120" s="74"/>
      <c r="N120" s="74"/>
      <c r="O120" s="74"/>
      <c r="P120" s="74"/>
      <c r="Q120" s="74"/>
      <c r="R120" s="74"/>
      <c r="S120" s="74"/>
    </row>
    <row r="121" spans="1:19" ht="19.5" thickBot="1" x14ac:dyDescent="0.25">
      <c r="A121" s="25" t="str">
        <f>IF(F121&lt;&gt;"",1+MAX($A$7:A120),"")</f>
        <v/>
      </c>
      <c r="B121" s="26"/>
      <c r="C121" s="87"/>
      <c r="D121" s="27" t="s">
        <v>39</v>
      </c>
      <c r="E121" s="28" t="s">
        <v>40</v>
      </c>
      <c r="F121" s="135"/>
      <c r="G121" s="136"/>
      <c r="H121" s="136"/>
      <c r="I121" s="136"/>
      <c r="J121" s="136"/>
      <c r="K121" s="136"/>
      <c r="L121" s="137"/>
    </row>
    <row r="122" spans="1:19" ht="16.5" customHeight="1" thickBot="1" x14ac:dyDescent="0.25">
      <c r="A122" s="25" t="str">
        <f>IF(F122&lt;&gt;"",1+MAX($A$7:A121),"")</f>
        <v/>
      </c>
      <c r="B122" s="31"/>
      <c r="C122" s="86"/>
      <c r="D122" s="33"/>
      <c r="E122" s="34" t="s">
        <v>41</v>
      </c>
      <c r="F122" s="35"/>
      <c r="G122" s="12"/>
      <c r="H122" s="13"/>
      <c r="I122" s="14"/>
      <c r="J122" s="15"/>
      <c r="K122" s="29"/>
      <c r="L122" s="138"/>
    </row>
    <row r="123" spans="1:19" s="75" customFormat="1" x14ac:dyDescent="0.2">
      <c r="A123" s="25">
        <f>IF(F123&lt;&gt;"",1+MAX($A$7:A122),"")</f>
        <v>90</v>
      </c>
      <c r="B123" s="7" t="s">
        <v>122</v>
      </c>
      <c r="C123" s="86"/>
      <c r="D123" s="63"/>
      <c r="E123" s="45" t="s">
        <v>114</v>
      </c>
      <c r="F123" s="1">
        <v>3</v>
      </c>
      <c r="G123" s="77">
        <v>0</v>
      </c>
      <c r="H123" s="78">
        <f t="shared" ref="H123:H130" si="22">F123*(1+G123)</f>
        <v>3</v>
      </c>
      <c r="I123" s="79" t="s">
        <v>13</v>
      </c>
      <c r="J123" s="157">
        <v>0</v>
      </c>
      <c r="K123" s="95">
        <f t="shared" ref="K123:K130" si="23">J123*H123</f>
        <v>0</v>
      </c>
      <c r="L123" s="73"/>
      <c r="M123" s="74"/>
      <c r="N123" s="74"/>
      <c r="O123" s="74"/>
      <c r="P123" s="74"/>
      <c r="Q123" s="74"/>
      <c r="R123" s="74"/>
      <c r="S123" s="74"/>
    </row>
    <row r="124" spans="1:19" s="75" customFormat="1" x14ac:dyDescent="0.2">
      <c r="A124" s="25">
        <f>IF(F124&lt;&gt;"",1+MAX($A$7:A123),"")</f>
        <v>91</v>
      </c>
      <c r="B124" s="7" t="s">
        <v>122</v>
      </c>
      <c r="C124" s="86"/>
      <c r="D124" s="6"/>
      <c r="E124" s="45" t="s">
        <v>115</v>
      </c>
      <c r="F124" s="1">
        <v>15</v>
      </c>
      <c r="G124" s="77">
        <v>0</v>
      </c>
      <c r="H124" s="78">
        <f t="shared" si="22"/>
        <v>15</v>
      </c>
      <c r="I124" s="79" t="s">
        <v>13</v>
      </c>
      <c r="J124" s="157">
        <v>0</v>
      </c>
      <c r="K124" s="95">
        <f t="shared" si="23"/>
        <v>0</v>
      </c>
      <c r="L124" s="73"/>
      <c r="M124" s="74"/>
      <c r="N124" s="74"/>
      <c r="O124" s="74"/>
      <c r="P124" s="74"/>
      <c r="Q124" s="74"/>
      <c r="R124" s="74"/>
      <c r="S124" s="74"/>
    </row>
    <row r="125" spans="1:19" s="75" customFormat="1" x14ac:dyDescent="0.2">
      <c r="A125" s="25">
        <f>IF(F125&lt;&gt;"",1+MAX($A$7:A124),"")</f>
        <v>92</v>
      </c>
      <c r="B125" s="7" t="s">
        <v>122</v>
      </c>
      <c r="C125" s="86"/>
      <c r="D125" s="63"/>
      <c r="E125" s="45" t="s">
        <v>116</v>
      </c>
      <c r="F125" s="1">
        <v>1</v>
      </c>
      <c r="G125" s="77">
        <v>0</v>
      </c>
      <c r="H125" s="78">
        <f t="shared" si="22"/>
        <v>1</v>
      </c>
      <c r="I125" s="79" t="s">
        <v>13</v>
      </c>
      <c r="J125" s="157">
        <v>0</v>
      </c>
      <c r="K125" s="95">
        <f t="shared" si="23"/>
        <v>0</v>
      </c>
      <c r="L125" s="73"/>
      <c r="M125" s="74"/>
      <c r="N125" s="74"/>
      <c r="O125" s="74"/>
      <c r="P125" s="74"/>
      <c r="Q125" s="74"/>
      <c r="R125" s="74"/>
      <c r="S125" s="74"/>
    </row>
    <row r="126" spans="1:19" s="75" customFormat="1" x14ac:dyDescent="0.2">
      <c r="A126" s="25">
        <f>IF(F126&lt;&gt;"",1+MAX($A$7:A125),"")</f>
        <v>93</v>
      </c>
      <c r="B126" s="7" t="s">
        <v>122</v>
      </c>
      <c r="C126" s="86"/>
      <c r="D126" s="6"/>
      <c r="E126" s="45" t="s">
        <v>117</v>
      </c>
      <c r="F126" s="1">
        <v>3</v>
      </c>
      <c r="G126" s="77">
        <v>0</v>
      </c>
      <c r="H126" s="78">
        <f t="shared" si="22"/>
        <v>3</v>
      </c>
      <c r="I126" s="79" t="s">
        <v>13</v>
      </c>
      <c r="J126" s="157">
        <v>0</v>
      </c>
      <c r="K126" s="95">
        <f t="shared" si="23"/>
        <v>0</v>
      </c>
      <c r="L126" s="73"/>
      <c r="M126" s="74"/>
      <c r="N126" s="74"/>
      <c r="O126" s="74"/>
      <c r="P126" s="74"/>
      <c r="Q126" s="74"/>
      <c r="R126" s="74"/>
      <c r="S126" s="74"/>
    </row>
    <row r="127" spans="1:19" s="75" customFormat="1" x14ac:dyDescent="0.2">
      <c r="A127" s="25">
        <f>IF(F127&lt;&gt;"",1+MAX($A$7:A126),"")</f>
        <v>94</v>
      </c>
      <c r="B127" s="7" t="s">
        <v>122</v>
      </c>
      <c r="C127" s="86"/>
      <c r="D127" s="80"/>
      <c r="E127" s="5" t="s">
        <v>118</v>
      </c>
      <c r="F127" s="1">
        <v>2</v>
      </c>
      <c r="G127" s="77">
        <v>0</v>
      </c>
      <c r="H127" s="78">
        <f t="shared" si="22"/>
        <v>2</v>
      </c>
      <c r="I127" s="79" t="s">
        <v>13</v>
      </c>
      <c r="J127" s="157">
        <v>0</v>
      </c>
      <c r="K127" s="95">
        <f t="shared" si="23"/>
        <v>0</v>
      </c>
      <c r="L127" s="73"/>
      <c r="M127" s="74"/>
      <c r="N127" s="74"/>
      <c r="O127" s="74"/>
      <c r="P127" s="74"/>
      <c r="Q127" s="74"/>
      <c r="R127" s="74"/>
      <c r="S127" s="74"/>
    </row>
    <row r="128" spans="1:19" s="75" customFormat="1" x14ac:dyDescent="0.2">
      <c r="A128" s="25">
        <f>IF(F128&lt;&gt;"",1+MAX($A$7:A127),"")</f>
        <v>95</v>
      </c>
      <c r="B128" s="7" t="s">
        <v>122</v>
      </c>
      <c r="C128" s="86"/>
      <c r="D128" s="80"/>
      <c r="E128" s="5" t="s">
        <v>119</v>
      </c>
      <c r="F128" s="1">
        <v>4</v>
      </c>
      <c r="G128" s="77">
        <v>0</v>
      </c>
      <c r="H128" s="78">
        <f t="shared" si="22"/>
        <v>4</v>
      </c>
      <c r="I128" s="79" t="s">
        <v>13</v>
      </c>
      <c r="J128" s="157">
        <v>0</v>
      </c>
      <c r="K128" s="95">
        <f t="shared" si="23"/>
        <v>0</v>
      </c>
      <c r="L128" s="73"/>
      <c r="M128" s="74"/>
      <c r="N128" s="74"/>
      <c r="O128" s="74"/>
      <c r="P128" s="74"/>
      <c r="Q128" s="74"/>
      <c r="R128" s="74"/>
      <c r="S128" s="74"/>
    </row>
    <row r="129" spans="1:19" s="75" customFormat="1" x14ac:dyDescent="0.2">
      <c r="A129" s="25">
        <f>IF(F129&lt;&gt;"",1+MAX($A$7:A128),"")</f>
        <v>96</v>
      </c>
      <c r="B129" s="7" t="s">
        <v>122</v>
      </c>
      <c r="C129" s="86"/>
      <c r="D129" s="80"/>
      <c r="E129" s="5" t="s">
        <v>120</v>
      </c>
      <c r="F129" s="1">
        <v>1</v>
      </c>
      <c r="G129" s="77">
        <v>0</v>
      </c>
      <c r="H129" s="78">
        <f t="shared" si="22"/>
        <v>1</v>
      </c>
      <c r="I129" s="79" t="s">
        <v>13</v>
      </c>
      <c r="J129" s="157">
        <v>0</v>
      </c>
      <c r="K129" s="95">
        <f t="shared" si="23"/>
        <v>0</v>
      </c>
      <c r="L129" s="73"/>
      <c r="M129" s="74"/>
      <c r="N129" s="74"/>
      <c r="O129" s="74"/>
      <c r="P129" s="74"/>
      <c r="Q129" s="74"/>
      <c r="R129" s="74"/>
      <c r="S129" s="74"/>
    </row>
    <row r="130" spans="1:19" s="75" customFormat="1" x14ac:dyDescent="0.2">
      <c r="A130" s="25">
        <f>IF(F130&lt;&gt;"",1+MAX($A$7:A129),"")</f>
        <v>97</v>
      </c>
      <c r="B130" s="7" t="s">
        <v>122</v>
      </c>
      <c r="C130" s="86"/>
      <c r="D130" s="80"/>
      <c r="E130" s="5" t="s">
        <v>121</v>
      </c>
      <c r="F130" s="1">
        <v>2</v>
      </c>
      <c r="G130" s="77">
        <v>0</v>
      </c>
      <c r="H130" s="78">
        <f t="shared" si="22"/>
        <v>2</v>
      </c>
      <c r="I130" s="79" t="s">
        <v>13</v>
      </c>
      <c r="J130" s="157">
        <v>0</v>
      </c>
      <c r="K130" s="95">
        <f t="shared" si="23"/>
        <v>0</v>
      </c>
      <c r="L130" s="73"/>
      <c r="M130" s="74"/>
      <c r="N130" s="74"/>
      <c r="O130" s="74"/>
      <c r="P130" s="74"/>
      <c r="Q130" s="74"/>
      <c r="R130" s="74"/>
      <c r="S130" s="74"/>
    </row>
    <row r="131" spans="1:19" s="75" customFormat="1" ht="16.5" thickBot="1" x14ac:dyDescent="0.25">
      <c r="A131" s="25" t="str">
        <f>IF(F131&lt;&gt;"",1+MAX($A$7:A130),"")</f>
        <v/>
      </c>
      <c r="B131" s="64"/>
      <c r="C131" s="85"/>
      <c r="D131" s="65"/>
      <c r="E131" s="66"/>
      <c r="F131" s="67"/>
      <c r="G131" s="68"/>
      <c r="H131" s="69"/>
      <c r="I131" s="70"/>
      <c r="J131" s="71"/>
      <c r="K131" s="72"/>
      <c r="L131" s="73"/>
      <c r="M131" s="74"/>
      <c r="N131" s="74"/>
      <c r="O131" s="74"/>
      <c r="P131" s="74"/>
      <c r="Q131" s="74"/>
      <c r="R131" s="74"/>
      <c r="S131" s="74"/>
    </row>
    <row r="132" spans="1:19" ht="16.5" customHeight="1" thickBot="1" x14ac:dyDescent="0.25">
      <c r="A132" s="25" t="str">
        <f>IF(F132&lt;&gt;"",1+MAX($A$7:A131),"")</f>
        <v/>
      </c>
      <c r="B132" s="31"/>
      <c r="C132" s="86"/>
      <c r="D132" s="33"/>
      <c r="E132" s="34" t="s">
        <v>27</v>
      </c>
      <c r="F132" s="35"/>
      <c r="G132" s="12"/>
      <c r="H132" s="13"/>
      <c r="I132" s="14"/>
      <c r="J132" s="15"/>
      <c r="K132" s="29"/>
      <c r="L132" s="138"/>
    </row>
    <row r="133" spans="1:19" s="75" customFormat="1" ht="32.450000000000003" customHeight="1" x14ac:dyDescent="0.2">
      <c r="A133" s="25">
        <f>IF(F133&lt;&gt;"",1+MAX($A$7:A132),"")</f>
        <v>98</v>
      </c>
      <c r="B133" s="7"/>
      <c r="C133" s="86"/>
      <c r="D133" s="6"/>
      <c r="E133" s="76" t="s">
        <v>123</v>
      </c>
      <c r="F133" s="97">
        <v>1</v>
      </c>
      <c r="G133" s="77">
        <v>0</v>
      </c>
      <c r="H133" s="78">
        <f>F133*(1+G133)</f>
        <v>1</v>
      </c>
      <c r="I133" s="79" t="s">
        <v>14</v>
      </c>
      <c r="J133" s="157">
        <v>0</v>
      </c>
      <c r="K133" s="95">
        <f>J133*H133</f>
        <v>0</v>
      </c>
      <c r="L133" s="73"/>
      <c r="M133" s="74"/>
      <c r="N133" s="74"/>
      <c r="O133" s="74"/>
      <c r="P133" s="74"/>
      <c r="Q133" s="74"/>
      <c r="R133" s="74"/>
      <c r="S133" s="74"/>
    </row>
    <row r="134" spans="1:19" ht="16.5" thickBot="1" x14ac:dyDescent="0.25">
      <c r="A134" s="25" t="str">
        <f>IF(F134&lt;&gt;"",1+MAX($A$7:A133),"")</f>
        <v/>
      </c>
      <c r="B134" s="7"/>
      <c r="C134" s="86"/>
      <c r="D134" s="6"/>
      <c r="E134" s="37"/>
      <c r="F134" s="38"/>
      <c r="G134" s="39"/>
      <c r="H134" s="10"/>
      <c r="I134" s="11"/>
      <c r="J134" s="40"/>
      <c r="K134" s="41"/>
      <c r="L134" s="138"/>
    </row>
    <row r="135" spans="1:19" ht="16.5" thickBot="1" x14ac:dyDescent="0.25">
      <c r="A135" s="25" t="str">
        <f>IF(F135&lt;&gt;"",1+MAX($A$7:A134),"")</f>
        <v/>
      </c>
      <c r="B135" s="4"/>
      <c r="C135" s="86"/>
      <c r="D135" s="36"/>
      <c r="E135" s="42" t="s">
        <v>151</v>
      </c>
      <c r="F135" s="13"/>
      <c r="G135" s="12"/>
      <c r="H135" s="13"/>
      <c r="I135" s="14"/>
      <c r="J135" s="15"/>
      <c r="K135" s="16"/>
      <c r="L135" s="43">
        <f>SUM(K122:K134)</f>
        <v>0</v>
      </c>
    </row>
    <row r="136" spans="1:19" s="75" customFormat="1" x14ac:dyDescent="0.2">
      <c r="A136" s="25" t="str">
        <f>IF(F136&lt;&gt;"",1+MAX($A$7:A135),"")</f>
        <v/>
      </c>
      <c r="B136" s="64"/>
      <c r="C136" s="85"/>
      <c r="D136" s="65"/>
      <c r="E136" s="66"/>
      <c r="F136" s="67"/>
      <c r="G136" s="68"/>
      <c r="H136" s="69"/>
      <c r="I136" s="70"/>
      <c r="J136" s="71"/>
      <c r="K136" s="72"/>
      <c r="L136" s="73"/>
      <c r="M136" s="74"/>
      <c r="N136" s="74"/>
      <c r="O136" s="74"/>
      <c r="P136" s="74"/>
      <c r="Q136" s="74"/>
      <c r="R136" s="74"/>
      <c r="S136" s="74"/>
    </row>
    <row r="137" spans="1:19" ht="16.5" thickBot="1" x14ac:dyDescent="0.25">
      <c r="A137" s="99" t="str">
        <f>IF(F137&lt;&gt;"",1+MAX($A$7:A136),"")</f>
        <v/>
      </c>
      <c r="B137" s="100"/>
      <c r="C137" s="101"/>
      <c r="D137" s="102"/>
      <c r="E137" s="103"/>
      <c r="F137" s="104"/>
      <c r="G137" s="105"/>
      <c r="H137" s="104"/>
      <c r="I137" s="106"/>
      <c r="J137" s="107"/>
      <c r="K137" s="108"/>
      <c r="L137" s="44"/>
    </row>
    <row r="138" spans="1:19" s="3" customFormat="1" ht="16.5" thickBot="1" x14ac:dyDescent="0.25">
      <c r="A138" s="116" t="s">
        <v>21</v>
      </c>
      <c r="B138" s="117"/>
      <c r="C138" s="118"/>
      <c r="D138" s="119"/>
      <c r="E138" s="120"/>
      <c r="F138" s="121"/>
      <c r="G138" s="140"/>
      <c r="H138" s="140"/>
      <c r="I138" s="122"/>
      <c r="J138" s="123"/>
      <c r="K138" s="141">
        <f>SUM(K8:K137)</f>
        <v>0</v>
      </c>
      <c r="L138" s="163">
        <f>SUM(L8:L137)</f>
        <v>0</v>
      </c>
    </row>
    <row r="139" spans="1:19" s="3" customFormat="1" ht="16.5" thickBot="1" x14ac:dyDescent="0.25">
      <c r="A139" s="109" t="s">
        <v>15</v>
      </c>
      <c r="B139" s="110"/>
      <c r="C139" s="111"/>
      <c r="D139" s="112"/>
      <c r="E139" s="113"/>
      <c r="F139" s="114"/>
      <c r="G139" s="142"/>
      <c r="H139" s="142"/>
      <c r="I139" s="115"/>
      <c r="J139" s="132">
        <v>0.2</v>
      </c>
      <c r="K139" s="143">
        <f>J139*K138</f>
        <v>0</v>
      </c>
      <c r="L139" s="164">
        <f>J139*L138</f>
        <v>0</v>
      </c>
    </row>
    <row r="140" spans="1:19" s="3" customFormat="1" ht="16.5" thickBot="1" x14ac:dyDescent="0.25">
      <c r="A140" s="124" t="s">
        <v>148</v>
      </c>
      <c r="B140" s="125"/>
      <c r="C140" s="126"/>
      <c r="D140" s="127"/>
      <c r="E140" s="128"/>
      <c r="F140" s="129"/>
      <c r="G140" s="144"/>
      <c r="H140" s="144"/>
      <c r="I140" s="130"/>
      <c r="J140" s="131"/>
      <c r="K140" s="145">
        <f>SUM(K138:K139)</f>
        <v>0</v>
      </c>
      <c r="L140" s="165">
        <f>SUM(L138:L139)</f>
        <v>0</v>
      </c>
    </row>
    <row r="141" spans="1:19" ht="19.5" thickBot="1" x14ac:dyDescent="0.25">
      <c r="A141" s="162" t="str">
        <f>IF(F141&lt;&gt;"",1+MAX($A$7:A140),"")</f>
        <v/>
      </c>
      <c r="B141" s="246"/>
      <c r="C141" s="247"/>
      <c r="D141" s="248"/>
      <c r="E141" s="249" t="s">
        <v>35</v>
      </c>
      <c r="F141" s="250"/>
      <c r="G141" s="251"/>
      <c r="H141" s="251"/>
      <c r="I141" s="251"/>
      <c r="J141" s="251"/>
      <c r="K141" s="251"/>
      <c r="L141" s="252"/>
    </row>
    <row r="142" spans="1:19" ht="19.5" thickBot="1" x14ac:dyDescent="0.25">
      <c r="A142" s="25" t="str">
        <f>IF(F142&lt;&gt;"",1+MAX($A$7:A141),"")</f>
        <v/>
      </c>
      <c r="B142" s="26"/>
      <c r="C142" s="87"/>
      <c r="D142" s="27" t="s">
        <v>19</v>
      </c>
      <c r="E142" s="28" t="s">
        <v>20</v>
      </c>
      <c r="F142" s="135"/>
      <c r="G142" s="136"/>
      <c r="H142" s="136"/>
      <c r="I142" s="136"/>
      <c r="J142" s="136"/>
      <c r="K142" s="136"/>
      <c r="L142" s="137"/>
    </row>
    <row r="143" spans="1:19" ht="16.5" customHeight="1" thickBot="1" x14ac:dyDescent="0.25">
      <c r="A143" s="25" t="str">
        <f>IF(F143&lt;&gt;"",1+MAX($A$7:A142),"")</f>
        <v/>
      </c>
      <c r="B143" s="31"/>
      <c r="C143" s="86"/>
      <c r="D143" s="33"/>
      <c r="E143" s="34" t="s">
        <v>26</v>
      </c>
      <c r="F143" s="35"/>
      <c r="G143" s="12"/>
      <c r="H143" s="13"/>
      <c r="I143" s="14"/>
      <c r="J143" s="15"/>
      <c r="K143" s="29"/>
      <c r="L143" s="138"/>
    </row>
    <row r="144" spans="1:19" s="75" customFormat="1" x14ac:dyDescent="0.2">
      <c r="A144" s="25">
        <f>IF(F144&lt;&gt;"",1+MAX($A$7:A143),"")</f>
        <v>99</v>
      </c>
      <c r="B144" s="7" t="s">
        <v>125</v>
      </c>
      <c r="C144" s="86"/>
      <c r="D144" s="63"/>
      <c r="E144" s="45" t="s">
        <v>69</v>
      </c>
      <c r="F144" s="1">
        <v>1</v>
      </c>
      <c r="G144" s="77">
        <v>0</v>
      </c>
      <c r="H144" s="78">
        <f t="shared" ref="H144:H145" si="24">F144*(1+G144)</f>
        <v>1</v>
      </c>
      <c r="I144" s="79" t="s">
        <v>13</v>
      </c>
      <c r="J144" s="157">
        <v>0</v>
      </c>
      <c r="K144" s="95">
        <f t="shared" ref="K144:K147" si="25">J144*H144</f>
        <v>0</v>
      </c>
      <c r="L144" s="73"/>
      <c r="M144" s="74"/>
      <c r="N144" s="74"/>
      <c r="O144" s="74"/>
      <c r="P144" s="74"/>
      <c r="Q144" s="74"/>
      <c r="R144" s="74"/>
      <c r="S144" s="74"/>
    </row>
    <row r="145" spans="1:19" s="75" customFormat="1" x14ac:dyDescent="0.2">
      <c r="A145" s="25">
        <f>IF(F145&lt;&gt;"",1+MAX($A$7:A144),"")</f>
        <v>100</v>
      </c>
      <c r="B145" s="7" t="s">
        <v>125</v>
      </c>
      <c r="C145" s="86"/>
      <c r="D145" s="6"/>
      <c r="E145" s="45" t="s">
        <v>124</v>
      </c>
      <c r="F145" s="1">
        <v>1</v>
      </c>
      <c r="G145" s="77">
        <v>0</v>
      </c>
      <c r="H145" s="78">
        <f t="shared" si="24"/>
        <v>1</v>
      </c>
      <c r="I145" s="79" t="s">
        <v>13</v>
      </c>
      <c r="J145" s="157">
        <v>0</v>
      </c>
      <c r="K145" s="95">
        <f t="shared" si="25"/>
        <v>0</v>
      </c>
      <c r="L145" s="73"/>
      <c r="M145" s="74"/>
      <c r="N145" s="74"/>
      <c r="O145" s="74"/>
      <c r="P145" s="74"/>
      <c r="Q145" s="74"/>
      <c r="R145" s="74"/>
      <c r="S145" s="74"/>
    </row>
    <row r="146" spans="1:19" s="75" customFormat="1" x14ac:dyDescent="0.2">
      <c r="A146" s="25">
        <f>IF(F146&lt;&gt;"",1+MAX($A$7:A145),"")</f>
        <v>101</v>
      </c>
      <c r="B146" s="7" t="s">
        <v>125</v>
      </c>
      <c r="C146" s="86"/>
      <c r="D146" s="63"/>
      <c r="E146" s="45" t="s">
        <v>81</v>
      </c>
      <c r="F146" s="1">
        <v>1</v>
      </c>
      <c r="G146" s="77">
        <v>0</v>
      </c>
      <c r="H146" s="78">
        <f t="shared" ref="H146:H147" si="26">F146*(1+G146)</f>
        <v>1</v>
      </c>
      <c r="I146" s="79" t="s">
        <v>13</v>
      </c>
      <c r="J146" s="157">
        <v>0</v>
      </c>
      <c r="K146" s="95">
        <f t="shared" si="25"/>
        <v>0</v>
      </c>
      <c r="L146" s="73"/>
      <c r="M146" s="74"/>
      <c r="N146" s="74"/>
      <c r="O146" s="74"/>
      <c r="P146" s="74"/>
      <c r="Q146" s="74"/>
      <c r="R146" s="74"/>
      <c r="S146" s="74"/>
    </row>
    <row r="147" spans="1:19" s="75" customFormat="1" x14ac:dyDescent="0.2">
      <c r="A147" s="25">
        <f>IF(F147&lt;&gt;"",1+MAX($A$7:A146),"")</f>
        <v>102</v>
      </c>
      <c r="B147" s="7" t="s">
        <v>125</v>
      </c>
      <c r="C147" s="86"/>
      <c r="D147" s="6"/>
      <c r="E147" s="45" t="s">
        <v>85</v>
      </c>
      <c r="F147" s="1">
        <v>1</v>
      </c>
      <c r="G147" s="77">
        <v>0</v>
      </c>
      <c r="H147" s="78">
        <f t="shared" si="26"/>
        <v>1</v>
      </c>
      <c r="I147" s="79" t="s">
        <v>13</v>
      </c>
      <c r="J147" s="157">
        <v>0</v>
      </c>
      <c r="K147" s="95">
        <f t="shared" si="25"/>
        <v>0</v>
      </c>
      <c r="L147" s="73"/>
      <c r="M147" s="74"/>
      <c r="N147" s="74"/>
      <c r="O147" s="74"/>
      <c r="P147" s="74"/>
      <c r="Q147" s="74"/>
      <c r="R147" s="74"/>
      <c r="S147" s="74"/>
    </row>
    <row r="148" spans="1:19" ht="16.5" thickBot="1" x14ac:dyDescent="0.25">
      <c r="A148" s="25" t="str">
        <f>IF(F148&lt;&gt;"",1+MAX($A$7:A147),"")</f>
        <v/>
      </c>
      <c r="B148" s="7"/>
      <c r="C148" s="86"/>
      <c r="D148" s="6"/>
      <c r="E148" s="37"/>
      <c r="F148" s="38"/>
      <c r="G148" s="39"/>
      <c r="H148" s="10"/>
      <c r="I148" s="11"/>
      <c r="J148" s="40"/>
      <c r="K148" s="41"/>
      <c r="L148" s="138"/>
    </row>
    <row r="149" spans="1:19" ht="16.5" thickBot="1" x14ac:dyDescent="0.25">
      <c r="A149" s="25" t="str">
        <f>IF(F149&lt;&gt;"",1+MAX($A$7:A148),"")</f>
        <v/>
      </c>
      <c r="B149" s="4"/>
      <c r="C149" s="86"/>
      <c r="D149" s="36"/>
      <c r="E149" s="42" t="s">
        <v>152</v>
      </c>
      <c r="F149" s="13"/>
      <c r="G149" s="12"/>
      <c r="H149" s="13"/>
      <c r="I149" s="14"/>
      <c r="J149" s="15"/>
      <c r="K149" s="16"/>
      <c r="L149" s="43">
        <f>SUM(K142:K148)</f>
        <v>0</v>
      </c>
    </row>
    <row r="150" spans="1:19" s="75" customFormat="1" ht="16.5" thickBot="1" x14ac:dyDescent="0.25">
      <c r="A150" s="25" t="str">
        <f>IF(F150&lt;&gt;"",1+MAX($A$7:A149),"")</f>
        <v/>
      </c>
      <c r="B150" s="64"/>
      <c r="C150" s="85"/>
      <c r="D150" s="65"/>
      <c r="E150" s="66"/>
      <c r="F150" s="67"/>
      <c r="G150" s="68"/>
      <c r="H150" s="69"/>
      <c r="I150" s="70"/>
      <c r="J150" s="71"/>
      <c r="K150" s="72"/>
      <c r="L150" s="73"/>
      <c r="M150" s="74"/>
      <c r="N150" s="74"/>
      <c r="O150" s="74"/>
      <c r="P150" s="74"/>
      <c r="Q150" s="74"/>
      <c r="R150" s="74"/>
      <c r="S150" s="74"/>
    </row>
    <row r="151" spans="1:19" s="3" customFormat="1" ht="16.5" thickBot="1" x14ac:dyDescent="0.25">
      <c r="A151" s="116" t="s">
        <v>21</v>
      </c>
      <c r="B151" s="117"/>
      <c r="C151" s="118"/>
      <c r="D151" s="119"/>
      <c r="E151" s="120"/>
      <c r="F151" s="121"/>
      <c r="G151" s="140"/>
      <c r="H151" s="140"/>
      <c r="I151" s="122"/>
      <c r="J151" s="123"/>
      <c r="K151" s="141">
        <f>SUM(K143:K150)</f>
        <v>0</v>
      </c>
      <c r="L151" s="163">
        <f>SUM(L143:L150)</f>
        <v>0</v>
      </c>
    </row>
    <row r="152" spans="1:19" s="3" customFormat="1" ht="16.5" thickBot="1" x14ac:dyDescent="0.25">
      <c r="A152" s="109" t="s">
        <v>15</v>
      </c>
      <c r="B152" s="110"/>
      <c r="C152" s="111"/>
      <c r="D152" s="112"/>
      <c r="E152" s="113"/>
      <c r="F152" s="114"/>
      <c r="G152" s="142"/>
      <c r="H152" s="142"/>
      <c r="I152" s="115"/>
      <c r="J152" s="132">
        <v>0.2</v>
      </c>
      <c r="K152" s="143">
        <f>J152*K151</f>
        <v>0</v>
      </c>
      <c r="L152" s="164">
        <f>J152*L151</f>
        <v>0</v>
      </c>
    </row>
    <row r="153" spans="1:19" s="3" customFormat="1" ht="16.5" thickBot="1" x14ac:dyDescent="0.25">
      <c r="A153" s="124" t="s">
        <v>148</v>
      </c>
      <c r="B153" s="125"/>
      <c r="C153" s="126"/>
      <c r="D153" s="127"/>
      <c r="E153" s="128"/>
      <c r="F153" s="129"/>
      <c r="G153" s="144"/>
      <c r="H153" s="144"/>
      <c r="I153" s="130"/>
      <c r="J153" s="131"/>
      <c r="K153" s="145">
        <f>SUM(K151:K152)</f>
        <v>0</v>
      </c>
      <c r="L153" s="165">
        <f>SUM(L151:L152)</f>
        <v>0</v>
      </c>
    </row>
    <row r="154" spans="1:19" x14ac:dyDescent="0.2">
      <c r="A154" s="81" t="s">
        <v>22</v>
      </c>
      <c r="B154" s="166"/>
      <c r="C154" s="167" t="s">
        <v>136</v>
      </c>
      <c r="D154" s="166"/>
      <c r="E154" s="168"/>
      <c r="F154" s="169"/>
      <c r="G154" s="169"/>
      <c r="H154" s="169"/>
      <c r="I154" s="169"/>
      <c r="J154" s="170"/>
      <c r="K154" s="171"/>
      <c r="L154" s="149"/>
    </row>
    <row r="155" spans="1:19" x14ac:dyDescent="0.2">
      <c r="A155" s="81"/>
      <c r="B155" s="166"/>
      <c r="C155" s="167" t="s">
        <v>23</v>
      </c>
      <c r="D155" s="166"/>
      <c r="E155" s="172"/>
      <c r="F155" s="169"/>
      <c r="G155" s="169"/>
      <c r="H155" s="169"/>
      <c r="I155" s="169"/>
      <c r="J155" s="170"/>
      <c r="K155" s="171"/>
      <c r="L155" s="149"/>
    </row>
    <row r="156" spans="1:19" ht="16.5" thickBot="1" x14ac:dyDescent="0.25">
      <c r="A156" s="47"/>
      <c r="B156" s="48"/>
      <c r="C156" s="48"/>
      <c r="D156" s="48"/>
      <c r="E156" s="49"/>
      <c r="F156" s="150"/>
      <c r="G156" s="150"/>
      <c r="H156" s="150"/>
      <c r="I156" s="150"/>
      <c r="J156" s="151"/>
      <c r="K156" s="150"/>
      <c r="L156" s="152"/>
    </row>
    <row r="157" spans="1:19" x14ac:dyDescent="0.2">
      <c r="A157" s="50"/>
      <c r="B157" s="51"/>
      <c r="C157" s="51"/>
      <c r="D157" s="51"/>
      <c r="E157" s="52"/>
      <c r="F157" s="148"/>
      <c r="G157" s="148"/>
      <c r="H157" s="148"/>
      <c r="I157" s="148"/>
      <c r="J157" s="147"/>
      <c r="K157" s="148"/>
      <c r="L157" s="148"/>
    </row>
    <row r="158" spans="1:19" x14ac:dyDescent="0.2">
      <c r="A158" s="50"/>
      <c r="B158" s="51"/>
      <c r="C158" s="51"/>
      <c r="D158" s="51"/>
      <c r="E158" s="53"/>
      <c r="F158" s="148"/>
      <c r="G158" s="148"/>
      <c r="H158" s="148"/>
      <c r="I158" s="148"/>
      <c r="J158" s="147"/>
      <c r="K158" s="148"/>
      <c r="L158" s="148"/>
    </row>
    <row r="159" spans="1:19" x14ac:dyDescent="0.2">
      <c r="A159" s="50"/>
      <c r="B159" s="51"/>
      <c r="C159" s="51"/>
      <c r="D159" s="51"/>
      <c r="E159" s="53"/>
      <c r="F159" s="148"/>
      <c r="G159" s="148"/>
      <c r="H159" s="148"/>
      <c r="I159" s="148"/>
      <c r="J159" s="147"/>
      <c r="K159" s="148"/>
      <c r="L159" s="148"/>
    </row>
    <row r="160" spans="1:19" x14ac:dyDescent="0.2">
      <c r="A160" s="50"/>
      <c r="B160" s="51"/>
      <c r="C160" s="51"/>
      <c r="D160" s="51"/>
      <c r="E160" s="53"/>
      <c r="F160" s="148"/>
      <c r="G160" s="148"/>
      <c r="H160" s="148"/>
      <c r="I160" s="148"/>
      <c r="J160" s="147"/>
      <c r="K160" s="148"/>
      <c r="L160" s="148"/>
    </row>
    <row r="161" spans="1:12" x14ac:dyDescent="0.2">
      <c r="A161" s="50"/>
      <c r="B161" s="51"/>
      <c r="C161" s="51"/>
      <c r="D161" s="51"/>
      <c r="E161" s="51"/>
      <c r="F161" s="148"/>
      <c r="G161" s="148"/>
      <c r="H161" s="148"/>
      <c r="I161" s="148"/>
      <c r="J161" s="147"/>
      <c r="K161" s="148"/>
      <c r="L161" s="148"/>
    </row>
    <row r="162" spans="1:12" x14ac:dyDescent="0.2">
      <c r="A162" s="50"/>
      <c r="B162" s="51"/>
      <c r="C162" s="51"/>
      <c r="D162" s="51"/>
      <c r="E162" s="51"/>
      <c r="F162" s="148"/>
      <c r="G162" s="148"/>
      <c r="H162" s="148"/>
      <c r="I162" s="148"/>
      <c r="J162" s="147"/>
      <c r="K162" s="148"/>
      <c r="L162" s="148"/>
    </row>
    <row r="163" spans="1:12" x14ac:dyDescent="0.2">
      <c r="A163" s="54"/>
      <c r="B163" s="51"/>
      <c r="C163" s="51"/>
      <c r="D163" s="51"/>
      <c r="E163" s="51"/>
      <c r="F163" s="148"/>
      <c r="G163" s="148"/>
      <c r="H163" s="148"/>
      <c r="I163" s="148"/>
      <c r="J163" s="147"/>
      <c r="K163" s="148"/>
      <c r="L163" s="148"/>
    </row>
    <row r="164" spans="1:12" x14ac:dyDescent="0.2">
      <c r="A164" s="54"/>
      <c r="B164" s="51"/>
      <c r="C164" s="51"/>
      <c r="D164" s="51"/>
      <c r="E164" s="24"/>
      <c r="F164" s="148"/>
      <c r="G164" s="148"/>
      <c r="H164" s="148"/>
      <c r="I164" s="148"/>
      <c r="J164" s="147"/>
      <c r="K164" s="148"/>
      <c r="L164" s="148"/>
    </row>
    <row r="165" spans="1:12" x14ac:dyDescent="0.2">
      <c r="A165" s="54"/>
      <c r="B165" s="51"/>
      <c r="C165" s="51"/>
      <c r="D165" s="51"/>
      <c r="E165" s="55"/>
      <c r="F165" s="148"/>
      <c r="G165" s="148"/>
      <c r="H165" s="148"/>
      <c r="I165" s="148"/>
      <c r="J165" s="147"/>
      <c r="K165" s="148"/>
      <c r="L165" s="148"/>
    </row>
    <row r="166" spans="1:12" x14ac:dyDescent="0.2">
      <c r="A166" s="54"/>
      <c r="B166" s="51"/>
      <c r="C166" s="51"/>
      <c r="D166" s="51"/>
      <c r="E166" s="55"/>
      <c r="F166" s="148"/>
      <c r="G166" s="148"/>
      <c r="H166" s="148"/>
      <c r="I166" s="148"/>
      <c r="J166" s="147"/>
      <c r="K166" s="148"/>
      <c r="L166" s="148"/>
    </row>
    <row r="167" spans="1:12" x14ac:dyDescent="0.2">
      <c r="A167" s="54"/>
      <c r="B167" s="3"/>
      <c r="C167" s="51"/>
      <c r="D167" s="51"/>
      <c r="E167" s="55"/>
      <c r="F167" s="148"/>
      <c r="G167" s="148"/>
      <c r="H167" s="148"/>
      <c r="I167" s="148"/>
      <c r="J167" s="147"/>
      <c r="K167" s="148"/>
      <c r="L167" s="148"/>
    </row>
    <row r="168" spans="1:12" x14ac:dyDescent="0.2">
      <c r="A168" s="54"/>
      <c r="B168" s="3"/>
      <c r="C168" s="51"/>
      <c r="D168" s="51"/>
      <c r="E168" s="55"/>
      <c r="F168" s="148"/>
      <c r="G168" s="148"/>
      <c r="H168" s="148"/>
      <c r="I168" s="148"/>
      <c r="J168" s="147"/>
      <c r="K168" s="148"/>
      <c r="L168" s="148"/>
    </row>
    <row r="169" spans="1:12" x14ac:dyDescent="0.2">
      <c r="A169" s="54"/>
      <c r="B169" s="3"/>
      <c r="C169" s="51"/>
      <c r="D169" s="51"/>
      <c r="E169" s="55"/>
      <c r="F169" s="148"/>
      <c r="G169" s="148"/>
      <c r="H169" s="148"/>
      <c r="I169" s="148"/>
      <c r="J169" s="147"/>
      <c r="K169" s="148"/>
      <c r="L169" s="148"/>
    </row>
    <row r="170" spans="1:12" x14ac:dyDescent="0.2">
      <c r="A170" s="54"/>
      <c r="B170" s="51"/>
      <c r="C170" s="51"/>
      <c r="D170" s="51"/>
      <c r="E170" s="55"/>
      <c r="F170" s="148"/>
      <c r="G170" s="148"/>
      <c r="H170" s="148"/>
      <c r="I170" s="148"/>
      <c r="J170" s="147"/>
      <c r="K170" s="148"/>
      <c r="L170" s="148"/>
    </row>
    <row r="171" spans="1:12" x14ac:dyDescent="0.2">
      <c r="A171" s="54"/>
      <c r="B171" s="51"/>
      <c r="C171" s="51"/>
      <c r="D171" s="51"/>
      <c r="E171" s="55"/>
      <c r="F171" s="148"/>
      <c r="G171" s="148"/>
      <c r="H171" s="148"/>
      <c r="I171" s="148"/>
      <c r="J171" s="147"/>
      <c r="K171" s="148"/>
      <c r="L171" s="148"/>
    </row>
    <row r="172" spans="1:12" x14ac:dyDescent="0.2">
      <c r="A172" s="54"/>
      <c r="B172" s="51"/>
      <c r="C172" s="51"/>
      <c r="D172" s="51"/>
      <c r="E172" s="55"/>
      <c r="F172" s="148"/>
      <c r="G172" s="148"/>
      <c r="H172" s="148"/>
      <c r="I172" s="148"/>
      <c r="J172" s="147"/>
      <c r="K172" s="148"/>
      <c r="L172" s="148"/>
    </row>
    <row r="173" spans="1:12" x14ac:dyDescent="0.2">
      <c r="A173" s="54"/>
      <c r="B173" s="51"/>
      <c r="C173" s="51"/>
      <c r="D173" s="51"/>
      <c r="E173" s="55"/>
      <c r="F173" s="148"/>
      <c r="G173" s="148"/>
      <c r="H173" s="148"/>
      <c r="I173" s="148"/>
      <c r="J173" s="147"/>
      <c r="K173" s="148"/>
      <c r="L173" s="148"/>
    </row>
    <row r="174" spans="1:12" x14ac:dyDescent="0.2">
      <c r="A174" s="54"/>
      <c r="B174" s="51"/>
      <c r="C174" s="51"/>
      <c r="D174" s="51"/>
      <c r="E174" s="55"/>
      <c r="F174" s="146"/>
      <c r="G174" s="153"/>
      <c r="H174" s="153"/>
      <c r="I174" s="153"/>
      <c r="J174" s="147"/>
      <c r="K174" s="148"/>
      <c r="L174" s="148"/>
    </row>
    <row r="175" spans="1:12" x14ac:dyDescent="0.2">
      <c r="A175" s="54"/>
      <c r="B175" s="51"/>
      <c r="C175" s="51"/>
      <c r="D175" s="51"/>
      <c r="E175" s="55"/>
      <c r="F175" s="146"/>
      <c r="G175" s="153"/>
      <c r="H175" s="153"/>
      <c r="I175" s="153"/>
      <c r="J175" s="147"/>
      <c r="K175" s="148"/>
      <c r="L175" s="148"/>
    </row>
    <row r="176" spans="1:12" x14ac:dyDescent="0.2">
      <c r="A176" s="54"/>
      <c r="B176" s="51"/>
      <c r="C176" s="51"/>
      <c r="D176" s="51"/>
      <c r="E176" s="55"/>
      <c r="F176" s="148"/>
      <c r="G176" s="153"/>
      <c r="H176" s="153"/>
      <c r="I176" s="153"/>
      <c r="J176" s="153"/>
      <c r="K176" s="148"/>
      <c r="L176" s="148"/>
    </row>
    <row r="177" spans="1:12" x14ac:dyDescent="0.2">
      <c r="A177" s="54"/>
      <c r="B177" s="51"/>
      <c r="C177" s="51"/>
      <c r="D177" s="51"/>
      <c r="E177" s="55"/>
      <c r="F177" s="148"/>
      <c r="G177" s="153"/>
      <c r="H177" s="153"/>
      <c r="I177" s="153"/>
      <c r="J177" s="153"/>
      <c r="K177" s="148"/>
      <c r="L177" s="148"/>
    </row>
    <row r="178" spans="1:12" x14ac:dyDescent="0.2">
      <c r="A178" s="54"/>
      <c r="B178" s="51"/>
      <c r="C178" s="51"/>
      <c r="D178" s="51"/>
      <c r="E178" s="55"/>
      <c r="F178" s="153"/>
      <c r="G178" s="153"/>
      <c r="H178" s="153"/>
      <c r="I178" s="153"/>
      <c r="J178" s="153"/>
      <c r="K178" s="148"/>
      <c r="L178" s="148"/>
    </row>
    <row r="179" spans="1:12" x14ac:dyDescent="0.2">
      <c r="A179" s="54"/>
      <c r="B179" s="51"/>
      <c r="C179" s="51"/>
      <c r="D179" s="51"/>
      <c r="E179" s="55"/>
      <c r="F179" s="153"/>
      <c r="G179" s="153"/>
      <c r="H179" s="153"/>
      <c r="I179" s="153"/>
      <c r="J179" s="153"/>
      <c r="K179" s="148"/>
      <c r="L179" s="148"/>
    </row>
    <row r="180" spans="1:12" x14ac:dyDescent="0.2">
      <c r="A180" s="54"/>
      <c r="B180" s="51"/>
      <c r="C180" s="51"/>
      <c r="D180" s="51"/>
      <c r="E180" s="55"/>
      <c r="F180" s="153"/>
      <c r="G180" s="153"/>
      <c r="H180" s="153"/>
      <c r="I180" s="153"/>
      <c r="J180" s="153"/>
      <c r="K180" s="148"/>
      <c r="L180" s="148"/>
    </row>
    <row r="181" spans="1:12" x14ac:dyDescent="0.2">
      <c r="A181" s="54"/>
      <c r="B181" s="51"/>
      <c r="C181" s="51"/>
      <c r="D181" s="51"/>
      <c r="E181" s="55"/>
      <c r="F181" s="153"/>
      <c r="G181" s="153"/>
      <c r="H181" s="153"/>
      <c r="I181" s="153"/>
      <c r="J181" s="153"/>
      <c r="K181" s="148"/>
      <c r="L181" s="148"/>
    </row>
    <row r="182" spans="1:12" x14ac:dyDescent="0.2">
      <c r="A182" s="54"/>
      <c r="B182" s="51"/>
      <c r="C182" s="51"/>
      <c r="D182" s="51"/>
      <c r="E182" s="55"/>
      <c r="F182" s="153"/>
      <c r="G182" s="153"/>
      <c r="H182" s="153"/>
      <c r="I182" s="153"/>
      <c r="J182" s="153"/>
      <c r="K182" s="148"/>
      <c r="L182" s="148"/>
    </row>
    <row r="183" spans="1:12" x14ac:dyDescent="0.2">
      <c r="A183" s="54"/>
      <c r="B183" s="51"/>
      <c r="C183" s="51"/>
      <c r="D183" s="51"/>
      <c r="E183" s="55"/>
      <c r="F183" s="153"/>
      <c r="G183" s="153"/>
      <c r="H183" s="153"/>
      <c r="I183" s="153"/>
      <c r="J183" s="153"/>
      <c r="K183" s="148"/>
      <c r="L183" s="148"/>
    </row>
    <row r="184" spans="1:12" x14ac:dyDescent="0.2">
      <c r="A184" s="54"/>
      <c r="B184" s="51"/>
      <c r="C184" s="51"/>
      <c r="D184" s="51"/>
      <c r="E184" s="55"/>
      <c r="F184" s="153"/>
      <c r="G184" s="153"/>
      <c r="H184" s="153"/>
      <c r="I184" s="153"/>
      <c r="J184" s="153"/>
      <c r="K184" s="148"/>
      <c r="L184" s="148"/>
    </row>
    <row r="185" spans="1:12" x14ac:dyDescent="0.2">
      <c r="A185" s="51"/>
      <c r="B185" s="51"/>
      <c r="C185" s="51"/>
      <c r="D185" s="51"/>
      <c r="E185" s="55"/>
      <c r="F185" s="148"/>
      <c r="G185" s="148"/>
      <c r="H185" s="148"/>
      <c r="I185" s="148"/>
      <c r="J185" s="148"/>
      <c r="K185" s="148"/>
      <c r="L185" s="148"/>
    </row>
    <row r="186" spans="1:12" x14ac:dyDescent="0.2">
      <c r="A186" s="54"/>
      <c r="B186" s="51"/>
      <c r="C186" s="51"/>
      <c r="D186" s="56"/>
      <c r="E186" s="55"/>
      <c r="F186" s="148"/>
      <c r="G186" s="148"/>
      <c r="H186" s="148"/>
      <c r="I186" s="148"/>
      <c r="J186" s="148"/>
      <c r="K186" s="148"/>
      <c r="L186" s="148"/>
    </row>
    <row r="187" spans="1:12" x14ac:dyDescent="0.2">
      <c r="A187" s="54"/>
      <c r="B187" s="51"/>
      <c r="C187" s="51"/>
      <c r="D187" s="56"/>
      <c r="E187" s="55"/>
      <c r="F187" s="57"/>
      <c r="G187" s="57"/>
      <c r="H187" s="57"/>
      <c r="I187" s="58"/>
      <c r="J187" s="58"/>
      <c r="K187" s="59"/>
      <c r="L187" s="154"/>
    </row>
    <row r="188" spans="1:12" x14ac:dyDescent="0.2">
      <c r="A188" s="50"/>
      <c r="B188" s="51"/>
      <c r="C188" s="51"/>
      <c r="D188" s="56"/>
      <c r="E188" s="55"/>
      <c r="F188" s="57"/>
      <c r="G188" s="57"/>
      <c r="H188" s="57"/>
      <c r="I188" s="58"/>
      <c r="J188" s="58"/>
      <c r="K188" s="59"/>
      <c r="L188" s="154"/>
    </row>
    <row r="189" spans="1:12" x14ac:dyDescent="0.2">
      <c r="A189" s="50"/>
      <c r="B189" s="51"/>
      <c r="C189" s="51"/>
      <c r="D189" s="56"/>
      <c r="E189" s="55"/>
      <c r="F189" s="57"/>
      <c r="G189" s="57"/>
      <c r="H189" s="57"/>
      <c r="I189" s="58"/>
      <c r="J189" s="58"/>
      <c r="K189" s="59"/>
      <c r="L189" s="154"/>
    </row>
    <row r="190" spans="1:12" x14ac:dyDescent="0.2">
      <c r="A190" s="50"/>
      <c r="B190" s="51"/>
      <c r="C190" s="51"/>
      <c r="D190" s="56"/>
      <c r="E190" s="55"/>
      <c r="F190" s="57"/>
      <c r="G190" s="57"/>
      <c r="H190" s="57"/>
      <c r="I190" s="58"/>
      <c r="J190" s="58"/>
      <c r="K190" s="59"/>
      <c r="L190" s="154"/>
    </row>
    <row r="191" spans="1:12" x14ac:dyDescent="0.2">
      <c r="A191" s="50"/>
      <c r="B191" s="51"/>
      <c r="C191" s="51"/>
      <c r="D191" s="56"/>
      <c r="E191" s="55"/>
      <c r="F191" s="57"/>
      <c r="G191" s="57"/>
      <c r="H191" s="57"/>
      <c r="I191" s="58"/>
      <c r="J191" s="58"/>
      <c r="K191" s="59"/>
      <c r="L191" s="154"/>
    </row>
    <row r="192" spans="1:12" x14ac:dyDescent="0.2">
      <c r="A192" s="50"/>
      <c r="B192" s="51"/>
      <c r="C192" s="51"/>
      <c r="D192" s="56"/>
      <c r="E192" s="55"/>
      <c r="F192" s="57"/>
      <c r="G192" s="57"/>
      <c r="H192" s="57"/>
      <c r="I192" s="58"/>
      <c r="J192" s="58"/>
      <c r="K192" s="59"/>
      <c r="L192" s="154"/>
    </row>
    <row r="193" spans="1:12" x14ac:dyDescent="0.2">
      <c r="A193" s="50"/>
      <c r="B193" s="51"/>
      <c r="C193" s="51"/>
      <c r="D193" s="56"/>
      <c r="E193" s="55"/>
      <c r="F193" s="57"/>
      <c r="G193" s="57"/>
      <c r="H193" s="57"/>
      <c r="I193" s="58"/>
      <c r="J193" s="58"/>
      <c r="K193" s="59"/>
      <c r="L193" s="154"/>
    </row>
    <row r="194" spans="1:12" x14ac:dyDescent="0.2">
      <c r="A194" s="50"/>
      <c r="B194" s="51"/>
      <c r="C194" s="51"/>
      <c r="D194" s="56"/>
      <c r="E194" s="55"/>
      <c r="F194" s="57"/>
      <c r="G194" s="57"/>
      <c r="H194" s="57"/>
      <c r="I194" s="58"/>
      <c r="J194" s="58"/>
      <c r="K194" s="59"/>
      <c r="L194" s="154"/>
    </row>
    <row r="195" spans="1:12" x14ac:dyDescent="0.2">
      <c r="A195" s="50"/>
      <c r="B195" s="51"/>
      <c r="C195" s="51"/>
      <c r="D195" s="56"/>
      <c r="E195" s="55"/>
      <c r="F195" s="57"/>
      <c r="G195" s="57"/>
      <c r="H195" s="57"/>
      <c r="I195" s="58"/>
      <c r="J195" s="58"/>
      <c r="K195" s="59"/>
      <c r="L195" s="154"/>
    </row>
    <row r="196" spans="1:12" x14ac:dyDescent="0.2">
      <c r="A196" s="50"/>
      <c r="B196" s="51"/>
      <c r="C196" s="51"/>
      <c r="D196" s="56"/>
      <c r="E196" s="55"/>
      <c r="F196" s="57"/>
      <c r="G196" s="57"/>
      <c r="H196" s="57"/>
      <c r="I196" s="58"/>
      <c r="J196" s="58"/>
      <c r="K196" s="59"/>
      <c r="L196" s="154"/>
    </row>
  </sheetData>
  <pageMargins left="0.25" right="0.25" top="0.75" bottom="0.75" header="0.3" footer="0.3"/>
  <pageSetup paperSize="9" scale="79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ELECRICAL</vt:lpstr>
      <vt:lpstr>ELECRICAL!Print_Area</vt:lpstr>
      <vt:lpstr>SUMMARY!Print_Area</vt:lpstr>
      <vt:lpstr>ELECRICAL!Print_Titles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2023-12-24T14:33:04Z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